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C4139C5-3D0A-48F7-B197-67510CD7449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ไตรมาส 1" sheetId="5" r:id="rId1"/>
    <sheet name="ไตรมาส 2 " sheetId="3" r:id="rId2"/>
    <sheet name="ไตรสาส1-2" sheetId="1" r:id="rId3"/>
  </sheets>
  <definedNames>
    <definedName name="_xlnm.Print_Area" localSheetId="0">'ไตรมาส 1'!$A$1:$H$38</definedName>
    <definedName name="_xlnm.Print_Area" localSheetId="1">'ไตรมาส 2 '!$A$1:$H$37</definedName>
    <definedName name="_xlnm.Print_Area" localSheetId="2">'ไตรสาส1-2'!$A$1:$I$39</definedName>
    <definedName name="_xlnm.Print_Titles" localSheetId="0">'ไตรมาส 1'!$1:$6</definedName>
    <definedName name="_xlnm.Print_Titles" localSheetId="1">'ไตรมาส 2 '!$1:$6</definedName>
    <definedName name="_xlnm.Print_Titles" localSheetId="2">'ไตรสาส1-2'!$1:$6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3" l="1"/>
  <c r="F28" i="3"/>
  <c r="G27" i="3"/>
  <c r="G25" i="3"/>
  <c r="F25" i="3"/>
  <c r="G24" i="3"/>
  <c r="F24" i="3"/>
  <c r="G30" i="3"/>
  <c r="G29" i="3"/>
  <c r="G26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F30" i="3"/>
  <c r="F29" i="3"/>
  <c r="F27" i="3"/>
  <c r="F26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E32" i="5"/>
  <c r="E31" i="3"/>
  <c r="D31" i="3" l="1"/>
  <c r="D32" i="5"/>
  <c r="F33" i="1"/>
  <c r="E33" i="1"/>
  <c r="H32" i="1"/>
  <c r="G32" i="1"/>
  <c r="H31" i="1"/>
  <c r="G31" i="1"/>
  <c r="H30" i="1"/>
  <c r="G30" i="1"/>
  <c r="G29" i="1"/>
  <c r="H29" i="1"/>
  <c r="G28" i="1"/>
  <c r="H28" i="1"/>
  <c r="G27" i="1"/>
  <c r="H27" i="1"/>
  <c r="G26" i="1"/>
  <c r="H26" i="1"/>
  <c r="G25" i="1"/>
  <c r="H25" i="1"/>
  <c r="G24" i="1"/>
  <c r="H24" i="1"/>
  <c r="G23" i="1"/>
  <c r="G22" i="1"/>
  <c r="H23" i="1"/>
  <c r="H22" i="1"/>
  <c r="G21" i="1"/>
  <c r="H21" i="1"/>
  <c r="H20" i="1"/>
  <c r="G20" i="1"/>
  <c r="G19" i="1"/>
  <c r="H19" i="1"/>
  <c r="H18" i="1"/>
  <c r="G18" i="1"/>
  <c r="D17" i="1"/>
  <c r="H17" i="1" s="1"/>
  <c r="D16" i="1"/>
  <c r="G16" i="1" s="1"/>
  <c r="D15" i="1"/>
  <c r="H15" i="1" s="1"/>
  <c r="D14" i="1"/>
  <c r="H14" i="1" s="1"/>
  <c r="D13" i="1"/>
  <c r="G13" i="1" s="1"/>
  <c r="D12" i="1"/>
  <c r="G12" i="1" s="1"/>
  <c r="D11" i="1"/>
  <c r="H11" i="1" s="1"/>
  <c r="D10" i="1"/>
  <c r="G10" i="1" s="1"/>
  <c r="D9" i="1"/>
  <c r="G9" i="1" s="1"/>
  <c r="D8" i="1"/>
  <c r="H8" i="1" s="1"/>
  <c r="G31" i="3" l="1"/>
  <c r="F31" i="3"/>
  <c r="G32" i="5"/>
  <c r="F32" i="5"/>
  <c r="D33" i="1"/>
  <c r="H33" i="1"/>
  <c r="H13" i="1"/>
  <c r="H16" i="1"/>
  <c r="H12" i="1"/>
  <c r="G17" i="1"/>
  <c r="G15" i="1"/>
  <c r="G14" i="1"/>
  <c r="G11" i="1"/>
  <c r="G8" i="1"/>
  <c r="H10" i="1"/>
  <c r="H9" i="1"/>
  <c r="G33" i="1" l="1"/>
</calcChain>
</file>

<file path=xl/sharedStrings.xml><?xml version="1.0" encoding="utf-8"?>
<sst xmlns="http://schemas.openxmlformats.org/spreadsheetml/2006/main" count="288" uniqueCount="56">
  <si>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</si>
  <si>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</si>
  <si>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</si>
  <si>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</si>
  <si>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</si>
  <si>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</si>
  <si>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</si>
  <si>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</si>
  <si>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ไม่มี</t>
  </si>
  <si>
    <t>ไตรมาสที่ 1</t>
  </si>
  <si>
    <t>ไตรมาสที่ 2</t>
  </si>
  <si>
    <t>ต.ค.69 - ธ.ค.68</t>
  </si>
  <si>
    <t>ม.ค.69 - มี.ค.69</t>
  </si>
  <si>
    <t>คงเหลือ</t>
  </si>
  <si>
    <t>1.1 ค่าตอบแทนนอกเวลาราชการ (OT)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</si>
  <si>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</si>
  <si>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</si>
  <si>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</si>
  <si>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ค่าน้ำมันรถยนต์ รถยนต์ (สนาม)</t>
  </si>
  <si>
    <t>1.6 ค่าน้ำมันรถยนต์ รถจักรยานยนต์ (สนาม)</t>
  </si>
  <si>
    <t>1.7 ค่าวัสดุสำนักงาน</t>
  </si>
  <si>
    <t>1.8 ค่าวัสดุจราจร</t>
  </si>
  <si>
    <t>1.9 วัสดุอาหาร (ผู้ต้องหา)</t>
  </si>
  <si>
    <t>1.10 ค่าสาธารณูปโภค</t>
  </si>
  <si>
    <t>เป็นไปตามเป้าหมาย</t>
  </si>
  <si>
    <t>โครงการ : ปฏิรูประบบงานตำรวจ
กิจกรรม : การปฏิรูประบบงานสอบสวนและการบังคับใช้กฎหมาย</t>
  </si>
  <si>
    <t>โครงการ : การบังคับใช้กฎหมายอำนวยความยุติธรรม และบริการประชาชน กิจกรรม : การบังคับใช้กฎหมายและบริการประชาชน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</si>
  <si>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
งบรายจ่ายอื่น โครงการตำรวจประสานโรงเรียน 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</si>
  <si>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โครงการดำเนินงานตำบลยั่งยืน </t>
  </si>
  <si>
    <t>โครงการ : ปราบปรามการค้ายาเสพติด  
กิจกรรม : การสกัดกั้น ปราบปราม การผลิต การค้ายาเสพติด
งบรายจ่าอื่น ค่าใช้จ่ายในการปราบปรามนักค้ายาเสพติดและสกัดกั้น การนำเข้า - ส่งออก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</si>
  <si>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 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</si>
  <si>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
งบดำเนินงาน ค่าตอบแทน ใช้สอย และวัสดุ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</si>
  <si>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รายการค่าเครื่องตรวจวัดแอลกอฮอล์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</si>
  <si>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งบรายจ่ายอื่น โครงการรณรงค์ป้องกันและแก้ไขปัญหาอุบัติเหตุทางถนนช่วงเทศการสำคัญ (ปีใหม่)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</si>
  <si>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ค่าน้ำมันเชื้อเพลิงสำหรับรถยนต์เช่า รถยนต์ตู้โดยสาร(ทดแทน)ฯ และรถยนต์เอนกประสงค์ (ทดแทน)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</si>
  <si>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งบดำเนินงาน ค่าตอบแทน ใช้สอยและวัสดุ เพื่อเป็นค่าเบี้ยเลี้ยงประชุมของ กต.ตร.สน. </t>
  </si>
  <si>
    <t>โครงการ : ปราบปรามการค้ายาเสพติด  
กิจกรรม : สกัดกั้น ปราบปราม การผลิต การค้ายาเสพติด
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</si>
  <si>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การสร้างภูมิคุ้มกันในกลุ่มเป้าหมายระดับโรงเรียนประถมศึกษาและมัธยมหรือเทียบเท่า 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</si>
  <si>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 งบกลาง 
เพื่อเป็นค่าใช้จ่ายในการดำเนินการศูนย์ปราบปรามอาชญกรรมทางเทคโนโลยีฯ</t>
  </si>
  <si>
    <t>โครงการ : การถวายความปลอดภัยพระมหากษัตริย์และพระบรมวงศานุวงศ์
กิจกรรม : การถวายความปลอดภัยพระมหากษัตริย์และพระบรมวงศานุวงศ์
เพื่อเป็นค่าใช้จ่ายในการจัดงานกาชาด ประจำปี 2568</t>
  </si>
  <si>
    <t>พ.ต.อ.</t>
  </si>
  <si>
    <t>ผู้ตรวจรายงาน</t>
  </si>
  <si>
    <t>- ทราบ</t>
  </si>
  <si>
    <t>โครงการ : การรักษาความปลอดภัยและอำนวยความสะดวกการจราจร
กิจกรรม : การจัดการแข่งขันกีฬาซีเกมส์ครั้งที่ 33 พ.ศ.2568</t>
  </si>
  <si>
    <t>ประจำปีงบประมาณ พ.ศ. 2569 ไตรมาสที่ 1 - 2 (ต.ค.68 - มี.ค.69) 6 เดือน</t>
  </si>
  <si>
    <t>รายงานผลการใช้จ่ายงบประมาณ สถานีตำรวจนครบาลจรเข้น้อย</t>
  </si>
  <si>
    <t xml:space="preserve">                              พ.ต.ท.หญิง                         ผู้รายงาน</t>
  </si>
  <si>
    <t xml:space="preserve">                (บุญญาภา   มีโชค)</t>
  </si>
  <si>
    <t xml:space="preserve">              สว.อก.สน.จรเข้น้อย</t>
  </si>
  <si>
    <t xml:space="preserve">           4  เมษายน 2569</t>
  </si>
  <si>
    <t>(วุฒิไกร  จตุรงค์เสรีกุล)</t>
  </si>
  <si>
    <t>ผกก.สน.จรเข้น้อย</t>
  </si>
  <si>
    <t>ข้อมูล ณ วันที่ 1 เมษายน พ.ศ. 2569</t>
  </si>
  <si>
    <t>ประจำปีงบประมาณ พ.ศ. 2569 ไตรมาสที่ 1 (ต.ค.68 - ธ.ค.68)</t>
  </si>
  <si>
    <t>i</t>
  </si>
  <si>
    <t xml:space="preserve">ประจำปีงบประมาณ พ.ศ. 2569 ไตรมาสที่ 2 ( ม.ค.- มี.ค.69)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</si>
</sst>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[$-D07041E]d\ mmm\ yy;@"/>
  </numFmts>
  <fonts count="1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b/>
      <sz val="18"/>
      <name val="TH SarabunIT๙"/>
      <family val="2"/>
    </font>
    <font>
      <b/>
      <sz val="14"/>
      <name val="TH SarabunIT๙"/>
      <family val="2"/>
    </font>
    <font>
      <b/>
      <sz val="18"/>
      <color rgb="FF000000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b/>
      <sz val="16"/>
      <color rgb="FF000000"/>
      <name val="TH SarabunIT๙"/>
      <family val="2"/>
      <charset val="22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37">
    <xf numFmtId="0" fontId="0" fillId="0" borderId="0" xfId="0"/>
    <xf numFmtId="0" fontId="6" fillId="0" borderId="12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0" fillId="0" borderId="0" xfId="1" applyFont="1"/>
    <xf numFmtId="43" fontId="2" fillId="0" borderId="1" xfId="0" applyNumberFormat="1" applyFont="1" applyBorder="1"/>
    <xf numFmtId="187" fontId="5" fillId="0" borderId="0" xfId="1" applyNumberFormat="1" applyFont="1" applyFill="1" applyBorder="1"/>
    <xf numFmtId="188" fontId="10" fillId="0" borderId="0" xfId="1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13" xfId="0" applyFont="1" applyBorder="1" applyAlignment="1" applyProtection="1">
      <alignment horizontal="right" vertical="center"/>
      <protection locked="0"/>
    </xf>
    <xf numFmtId="43" fontId="4" fillId="0" borderId="13" xfId="1" applyFont="1" applyFill="1" applyBorder="1" applyAlignment="1">
      <alignment horizontal="center"/>
    </xf>
    <xf numFmtId="2" fontId="7" fillId="0" borderId="13" xfId="0" applyNumberFormat="1" applyFont="1" applyBorder="1"/>
    <xf numFmtId="0" fontId="2" fillId="0" borderId="0" xfId="0" applyFont="1" applyAlignment="1">
      <alignment horizontal="center"/>
    </xf>
    <xf numFmtId="43" fontId="4" fillId="0" borderId="0" xfId="1" applyFont="1" applyFill="1" applyBorder="1" applyAlignment="1">
      <alignment horizontal="center"/>
    </xf>
    <xf numFmtId="2" fontId="7" fillId="0" borderId="0" xfId="0" applyNumberFormat="1" applyFont="1"/>
    <xf numFmtId="0" fontId="3" fillId="0" borderId="0" xfId="0" applyFont="1"/>
    <xf numFmtId="0" fontId="10" fillId="0" borderId="0" xfId="0" applyFont="1" applyAlignment="1">
      <alignment horizontal="center"/>
    </xf>
    <xf numFmtId="43" fontId="3" fillId="0" borderId="0" xfId="1" applyFont="1" applyFill="1" applyBorder="1" applyAlignment="1">
      <alignment horizontal="center"/>
    </xf>
    <xf numFmtId="43" fontId="8" fillId="2" borderId="7" xfId="1" applyFont="1" applyFill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3" fontId="8" fillId="0" borderId="7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>
      <alignment horizontal="center"/>
    </xf>
    <xf numFmtId="43" fontId="2" fillId="0" borderId="1" xfId="1" applyFont="1" applyFill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center" vertical="top"/>
      <protection locked="0"/>
    </xf>
    <xf numFmtId="43" fontId="2" fillId="0" borderId="10" xfId="1" applyFont="1" applyFill="1" applyBorder="1" applyAlignment="1" applyProtection="1">
      <alignment horizontal="right"/>
      <protection locked="0"/>
    </xf>
    <xf numFmtId="43" fontId="8" fillId="2" borderId="11" xfId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8" xfId="1" applyFont="1" applyBorder="1" applyAlignment="1" applyProtection="1">
      <alignment vertical="center"/>
      <protection locked="0"/>
    </xf>
    <xf numFmtId="43" fontId="2" fillId="0" borderId="8" xfId="1" applyFont="1" applyBorder="1" applyAlignment="1">
      <alignment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top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5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3" fontId="2" fillId="0" borderId="5" xfId="1" applyFont="1" applyBorder="1" applyAlignment="1">
      <alignment vertical="center"/>
    </xf>
    <xf numFmtId="43" fontId="2" fillId="0" borderId="5" xfId="1" applyFont="1" applyBorder="1" applyAlignment="1">
      <alignment horizontal="center" vertical="center"/>
    </xf>
    <xf numFmtId="0" fontId="8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10" fillId="0" borderId="0" xfId="1" applyNumberFormat="1" applyFont="1" applyFill="1" applyBorder="1" applyAlignment="1">
      <alignment horizontal="right"/>
    </xf>
    <xf numFmtId="43" fontId="2" fillId="0" borderId="1" xfId="0" applyNumberFormat="1" applyFont="1" applyBorder="1" applyAlignment="1">
      <alignment vertical="center"/>
    </xf>
    <xf numFmtId="187" fontId="10" fillId="0" borderId="0" xfId="1" applyNumberFormat="1" applyFont="1" applyFill="1" applyBorder="1" applyAlignment="1">
      <alignment horizontal="left"/>
    </xf>
    <xf numFmtId="43" fontId="4" fillId="0" borderId="0" xfId="1" applyFont="1" applyFill="1" applyBorder="1" applyAlignment="1">
      <alignment horizontal="left"/>
    </xf>
    <xf numFmtId="49" fontId="13" fillId="0" borderId="0" xfId="0" applyNumberFormat="1" applyFont="1" applyAlignment="1">
      <alignment horizontal="left"/>
    </xf>
    <xf numFmtId="189" fontId="10" fillId="0" borderId="0" xfId="1" applyNumberFormat="1" applyFont="1" applyFill="1" applyBorder="1" applyAlignment="1">
      <alignment horizont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43" fontId="8" fillId="2" borderId="10" xfId="1" applyFont="1" applyFill="1" applyBorder="1" applyAlignment="1">
      <alignment horizontal="center" vertical="center"/>
    </xf>
    <xf numFmtId="43" fontId="8" fillId="2" borderId="8" xfId="1" applyFont="1" applyFill="1" applyBorder="1" applyAlignment="1">
      <alignment horizontal="center" vertical="center"/>
    </xf>
    <xf numFmtId="43" fontId="8" fillId="2" borderId="1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43" fontId="4" fillId="3" borderId="10" xfId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43" fontId="15" fillId="3" borderId="10" xfId="1" applyFont="1" applyFill="1" applyBorder="1" applyAlignment="1">
      <alignment horizontal="center"/>
    </xf>
    <xf numFmtId="43" fontId="15" fillId="3" borderId="1" xfId="1" applyFont="1" applyFill="1" applyBorder="1" applyAlignment="1" applyProtection="1">
      <alignment horizontal="right" vertical="center" wrapText="1"/>
      <protection locked="0"/>
    </xf>
    <xf numFmtId="43" fontId="15" fillId="3" borderId="1" xfId="0" applyNumberFormat="1" applyFont="1" applyFill="1" applyBorder="1" applyAlignment="1">
      <alignment vertical="center"/>
    </xf>
    <xf numFmtId="0" fontId="14" fillId="0" borderId="0" xfId="0" applyFont="1"/>
    <xf numFmtId="187" fontId="13" fillId="0" borderId="0" xfId="1" applyNumberFormat="1" applyFont="1" applyFill="1" applyBorder="1" applyAlignment="1">
      <alignment horizontal="right"/>
    </xf>
    <xf numFmtId="43" fontId="1" fillId="0" borderId="0" xfId="1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188" fontId="13" fillId="0" borderId="0" xfId="1" applyNumberFormat="1" applyFont="1" applyFill="1" applyBorder="1" applyAlignment="1">
      <alignment horizontal="center"/>
    </xf>
    <xf numFmtId="43" fontId="17" fillId="0" borderId="0" xfId="1" applyFont="1" applyFill="1" applyBorder="1" applyAlignment="1">
      <alignment horizontal="center"/>
    </xf>
    <xf numFmtId="0" fontId="17" fillId="0" borderId="0" xfId="0" applyFont="1"/>
    <xf numFmtId="15" fontId="17" fillId="0" borderId="0" xfId="1" applyNumberFormat="1" applyFont="1" applyFill="1" applyBorder="1" applyAlignment="1">
      <alignment horizontal="center"/>
    </xf>
    <xf numFmtId="43" fontId="2" fillId="0" borderId="1" xfId="1" applyFont="1" applyFill="1" applyBorder="1" applyAlignment="1" applyProtection="1">
      <alignment horizontal="center" vertical="center" wrapText="1"/>
      <protection locked="0"/>
    </xf>
    <xf numFmtId="43" fontId="2" fillId="0" borderId="1" xfId="0" applyNumberFormat="1" applyFont="1" applyBorder="1" applyAlignment="1">
      <alignment horizontal="center" vertical="center"/>
    </xf>
    <xf numFmtId="43" fontId="4" fillId="0" borderId="13" xfId="1" applyFont="1" applyFill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2" fillId="3" borderId="1" xfId="1" applyFont="1" applyFill="1" applyBorder="1" applyAlignment="1" applyProtection="1">
      <alignment horizontal="center" vertical="center" wrapText="1"/>
      <protection locked="0"/>
    </xf>
    <xf numFmtId="43" fontId="2" fillId="3" borderId="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 applyProtection="1">
      <alignment horizontal="right" vertical="center"/>
      <protection locked="0"/>
    </xf>
    <xf numFmtId="0" fontId="16" fillId="3" borderId="9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3" fontId="8" fillId="2" borderId="5" xfId="1" applyFont="1" applyFill="1" applyBorder="1" applyAlignment="1">
      <alignment horizontal="center" vertical="center"/>
    </xf>
    <xf numFmtId="43" fontId="8" fillId="2" borderId="11" xfId="1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center" vertical="center"/>
    </xf>
    <xf numFmtId="43" fontId="8" fillId="2" borderId="8" xfId="1" applyFont="1" applyFill="1" applyBorder="1" applyAlignment="1">
      <alignment horizontal="center" vertical="center"/>
    </xf>
    <xf numFmtId="43" fontId="8" fillId="2" borderId="1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 applyProtection="1">
      <alignment horizontal="right" vertical="center"/>
      <protection locked="0"/>
    </xf>
    <xf numFmtId="0" fontId="10" fillId="3" borderId="9" xfId="0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43" fontId="8" fillId="2" borderId="14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43" fontId="8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8" fillId="0" borderId="1" xfId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top"/>
      <protection locked="0"/>
    </xf>
    <xf numFmtId="43" fontId="2" fillId="0" borderId="1" xfId="1" applyFon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43" fontId="2" fillId="0" borderId="1" xfId="1" applyFont="1" applyBorder="1" applyAlignment="1" applyProtection="1">
      <alignment vertical="center"/>
      <protection locked="0"/>
    </xf>
    <xf numFmtId="43" fontId="2" fillId="0" borderId="1" xfId="1" applyFont="1" applyBorder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top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43" fontId="4" fillId="2" borderId="1" xfId="1" applyFont="1" applyFill="1" applyBorder="1" applyAlignment="1">
      <alignment horizontal="center"/>
    </xf>
    <xf numFmtId="43" fontId="4" fillId="2" borderId="1" xfId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33</xdr:row>
      <xdr:rowOff>0</xdr:rowOff>
    </xdr:from>
    <xdr:to>
      <xdr:col>1</xdr:col>
      <xdr:colOff>2943225</xdr:colOff>
      <xdr:row>35</xdr:row>
      <xdr:rowOff>63338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0357C8A-8F7E-4264-89F4-1EFD4D2B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1421725"/>
          <a:ext cx="742950" cy="558638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209550</xdr:colOff>
      <xdr:row>32</xdr:row>
      <xdr:rowOff>228600</xdr:rowOff>
    </xdr:from>
    <xdr:to>
      <xdr:col>5</xdr:col>
      <xdr:colOff>1098042</xdr:colOff>
      <xdr:row>34</xdr:row>
      <xdr:rowOff>148208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F853FF-1E79-43E6-93D0-AE3C0BBCF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21402675"/>
          <a:ext cx="888492" cy="4149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32</xdr:row>
      <xdr:rowOff>0</xdr:rowOff>
    </xdr:from>
    <xdr:to>
      <xdr:col>1</xdr:col>
      <xdr:colOff>2943225</xdr:colOff>
      <xdr:row>34</xdr:row>
      <xdr:rowOff>63338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3AB0FF6-C5EE-4171-80D8-384A2CB91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1421725"/>
          <a:ext cx="742950" cy="558638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31</xdr:row>
      <xdr:rowOff>95249</xdr:rowOff>
    </xdr:from>
    <xdr:to>
      <xdr:col>4</xdr:col>
      <xdr:colOff>964692</xdr:colOff>
      <xdr:row>33</xdr:row>
      <xdr:rowOff>186308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335DDE-3B7F-46CC-9439-DE6AAA294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0" y="21269324"/>
          <a:ext cx="888492" cy="5863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34</xdr:row>
      <xdr:rowOff>0</xdr:rowOff>
    </xdr:from>
    <xdr:to>
      <xdr:col>1</xdr:col>
      <xdr:colOff>2943225</xdr:colOff>
      <xdr:row>36</xdr:row>
      <xdr:rowOff>63338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42748C8-4946-A8B3-72B4-DCF4F0956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1421725"/>
          <a:ext cx="742950" cy="558638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33</xdr:row>
      <xdr:rowOff>95249</xdr:rowOff>
    </xdr:from>
    <xdr:to>
      <xdr:col>5</xdr:col>
      <xdr:colOff>964692</xdr:colOff>
      <xdr:row>35</xdr:row>
      <xdr:rowOff>186308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B6DA112-D31F-DF99-9A5F-D44ECCA93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0" y="21269324"/>
          <a:ext cx="888492" cy="586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CD0F-9AD4-4024-917F-5187E3396B35}">
  <dimension ref="A1:H45"/>
  <sheetViews>
    <sheetView view="pageBreakPreview" zoomScaleNormal="100" zoomScaleSheetLayoutView="100" workbookViewId="0">
      <selection activeCell="J30" sqref="J30"/>
    </sheetView>
  </sheetViews>
  <sheetFormatPr defaultRowHeight="14.25" x14ac:dyDescent="0.2"/>
  <cols>
    <col min="1" max="1" width="4.875" customWidth="1"/>
    <col min="2" max="2" width="56.25" style="49" customWidth="1"/>
    <col min="3" max="3" width="16.125" customWidth="1"/>
    <col min="4" max="4" width="16.5" style="5" customWidth="1"/>
    <col min="5" max="6" width="15.75" style="5" customWidth="1"/>
    <col min="7" max="7" width="9.375" customWidth="1"/>
    <col min="8" max="8" width="15.875" style="42" customWidth="1"/>
  </cols>
  <sheetData>
    <row r="1" spans="1:8" ht="23.25" customHeight="1" x14ac:dyDescent="0.2">
      <c r="A1" s="97" t="s">
        <v>45</v>
      </c>
      <c r="B1" s="97"/>
      <c r="C1" s="97"/>
      <c r="D1" s="97"/>
      <c r="E1" s="97"/>
      <c r="F1" s="97"/>
      <c r="G1" s="97"/>
      <c r="H1" s="97"/>
    </row>
    <row r="2" spans="1:8" ht="23.25" customHeight="1" x14ac:dyDescent="0.2">
      <c r="A2" s="97" t="s">
        <v>53</v>
      </c>
      <c r="B2" s="97"/>
      <c r="C2" s="97"/>
      <c r="D2" s="97"/>
      <c r="E2" s="97"/>
      <c r="F2" s="97"/>
      <c r="G2" s="97"/>
      <c r="H2" s="97"/>
    </row>
    <row r="3" spans="1:8" ht="24.75" customHeight="1" x14ac:dyDescent="0.2">
      <c r="A3" s="98" t="s">
        <v>52</v>
      </c>
      <c r="B3" s="98"/>
      <c r="C3" s="98"/>
      <c r="D3" s="98"/>
      <c r="E3" s="98"/>
      <c r="F3" s="98"/>
      <c r="G3" s="98"/>
      <c r="H3" s="98"/>
    </row>
    <row r="4" spans="1:8" ht="23.1" customHeight="1" x14ac:dyDescent="0.2">
      <c r="A4" s="99" t="s">
        <v>0</v>
      </c>
      <c r="B4" s="99" t="s">
        <v>7</v>
      </c>
      <c r="C4" s="102" t="s">
        <v>2</v>
      </c>
      <c r="D4" s="105" t="s">
        <v>3</v>
      </c>
      <c r="E4" s="62" t="s">
        <v>4</v>
      </c>
      <c r="F4" s="108" t="s">
        <v>13</v>
      </c>
      <c r="G4" s="111" t="s">
        <v>5</v>
      </c>
      <c r="H4" s="92" t="s">
        <v>6</v>
      </c>
    </row>
    <row r="5" spans="1:8" ht="23.1" customHeight="1" x14ac:dyDescent="0.2">
      <c r="A5" s="100"/>
      <c r="B5" s="100"/>
      <c r="C5" s="103"/>
      <c r="D5" s="106"/>
      <c r="E5" s="30" t="s">
        <v>9</v>
      </c>
      <c r="F5" s="109"/>
      <c r="G5" s="111"/>
      <c r="H5" s="93"/>
    </row>
    <row r="6" spans="1:8" ht="23.1" customHeight="1" x14ac:dyDescent="0.2">
      <c r="A6" s="101"/>
      <c r="B6" s="101"/>
      <c r="C6" s="104"/>
      <c r="D6" s="107"/>
      <c r="E6" s="19" t="s">
        <v>11</v>
      </c>
      <c r="F6" s="110"/>
      <c r="G6" s="111"/>
      <c r="H6" s="94"/>
    </row>
    <row r="7" spans="1:8" ht="46.15" customHeight="1" x14ac:dyDescent="0.2">
      <c r="A7" s="21">
        <v>1</v>
      </c>
      <c r="B7" s="43" t="s">
        <v>26</v>
      </c>
      <c r="C7" s="31"/>
      <c r="D7" s="22"/>
      <c r="E7" s="22"/>
      <c r="F7" s="22"/>
      <c r="G7" s="23"/>
      <c r="H7" s="24"/>
    </row>
    <row r="8" spans="1:8" ht="19.899999999999999" customHeight="1" x14ac:dyDescent="0.3">
      <c r="A8" s="1"/>
      <c r="B8" s="44" t="s">
        <v>14</v>
      </c>
      <c r="C8" s="32" t="s">
        <v>24</v>
      </c>
      <c r="D8" s="25">
        <v>465050</v>
      </c>
      <c r="E8" s="25">
        <v>465050</v>
      </c>
      <c r="F8" s="25">
        <f>D8-E8</f>
        <v>0</v>
      </c>
      <c r="G8" s="6">
        <f>E8*100/D8</f>
        <v>100</v>
      </c>
      <c r="H8" s="26" t="s">
        <v>8</v>
      </c>
    </row>
    <row r="9" spans="1:8" ht="19.899999999999999" customHeight="1" x14ac:dyDescent="0.3">
      <c r="A9" s="1"/>
      <c r="B9" s="44" t="s">
        <v>15</v>
      </c>
      <c r="C9" s="32" t="s">
        <v>24</v>
      </c>
      <c r="D9" s="25">
        <v>40900</v>
      </c>
      <c r="E9" s="25">
        <v>40900</v>
      </c>
      <c r="F9" s="25">
        <f t="shared" ref="F9:F32" si="0">D9-E9</f>
        <v>0</v>
      </c>
      <c r="G9" s="56">
        <f t="shared" ref="G9:G32" si="1">E9*100/D9</f>
        <v>100</v>
      </c>
      <c r="H9" s="26" t="s">
        <v>8</v>
      </c>
    </row>
    <row r="10" spans="1:8" ht="19.899999999999999" customHeight="1" x14ac:dyDescent="0.3">
      <c r="A10" s="1"/>
      <c r="B10" s="44" t="s">
        <v>16</v>
      </c>
      <c r="C10" s="32" t="s">
        <v>24</v>
      </c>
      <c r="D10" s="25">
        <v>9500</v>
      </c>
      <c r="E10" s="25">
        <v>9500</v>
      </c>
      <c r="F10" s="25">
        <f t="shared" si="0"/>
        <v>0</v>
      </c>
      <c r="G10" s="56">
        <f t="shared" si="1"/>
        <v>100</v>
      </c>
      <c r="H10" s="26" t="s">
        <v>8</v>
      </c>
    </row>
    <row r="11" spans="1:8" ht="19.899999999999999" customHeight="1" x14ac:dyDescent="0.3">
      <c r="A11" s="1"/>
      <c r="B11" s="44" t="s">
        <v>17</v>
      </c>
      <c r="C11" s="32" t="s">
        <v>24</v>
      </c>
      <c r="D11" s="25">
        <v>20500</v>
      </c>
      <c r="E11" s="25">
        <v>20500</v>
      </c>
      <c r="F11" s="25">
        <f t="shared" si="0"/>
        <v>0</v>
      </c>
      <c r="G11" s="56">
        <f t="shared" si="1"/>
        <v>100</v>
      </c>
      <c r="H11" s="26" t="s">
        <v>8</v>
      </c>
    </row>
    <row r="12" spans="1:8" ht="19.899999999999999" customHeight="1" x14ac:dyDescent="0.3">
      <c r="A12" s="1"/>
      <c r="B12" s="44" t="s">
        <v>18</v>
      </c>
      <c r="C12" s="32" t="s">
        <v>24</v>
      </c>
      <c r="D12" s="25">
        <v>205308.86</v>
      </c>
      <c r="E12" s="25">
        <v>205308.86</v>
      </c>
      <c r="F12" s="25">
        <f t="shared" si="0"/>
        <v>0</v>
      </c>
      <c r="G12" s="56">
        <f t="shared" si="1"/>
        <v>100</v>
      </c>
      <c r="H12" s="26" t="s">
        <v>8</v>
      </c>
    </row>
    <row r="13" spans="1:8" ht="19.899999999999999" customHeight="1" x14ac:dyDescent="0.3">
      <c r="A13" s="1"/>
      <c r="B13" s="44" t="s">
        <v>19</v>
      </c>
      <c r="C13" s="32" t="s">
        <v>24</v>
      </c>
      <c r="D13" s="25">
        <v>375420</v>
      </c>
      <c r="E13" s="25">
        <v>375420</v>
      </c>
      <c r="F13" s="25">
        <f t="shared" si="0"/>
        <v>0</v>
      </c>
      <c r="G13" s="56">
        <f t="shared" si="1"/>
        <v>100</v>
      </c>
      <c r="H13" s="26" t="s">
        <v>8</v>
      </c>
    </row>
    <row r="14" spans="1:8" ht="19.899999999999999" customHeight="1" x14ac:dyDescent="0.3">
      <c r="A14" s="1"/>
      <c r="B14" s="44" t="s">
        <v>20</v>
      </c>
      <c r="C14" s="32" t="s">
        <v>24</v>
      </c>
      <c r="D14" s="25">
        <v>3500</v>
      </c>
      <c r="E14" s="25">
        <v>3500</v>
      </c>
      <c r="F14" s="25">
        <f t="shared" si="0"/>
        <v>0</v>
      </c>
      <c r="G14" s="56">
        <f t="shared" si="1"/>
        <v>100</v>
      </c>
      <c r="H14" s="26" t="s">
        <v>8</v>
      </c>
    </row>
    <row r="15" spans="1:8" ht="19.899999999999999" customHeight="1" x14ac:dyDescent="0.3">
      <c r="A15" s="1"/>
      <c r="B15" s="44" t="s">
        <v>21</v>
      </c>
      <c r="C15" s="32" t="s">
        <v>24</v>
      </c>
      <c r="D15" s="27">
        <v>2500</v>
      </c>
      <c r="E15" s="27">
        <v>2500</v>
      </c>
      <c r="F15" s="25">
        <f t="shared" si="0"/>
        <v>0</v>
      </c>
      <c r="G15" s="56">
        <f t="shared" si="1"/>
        <v>100</v>
      </c>
      <c r="H15" s="26" t="s">
        <v>8</v>
      </c>
    </row>
    <row r="16" spans="1:8" ht="19.899999999999999" customHeight="1" x14ac:dyDescent="0.3">
      <c r="A16" s="2"/>
      <c r="B16" s="44" t="s">
        <v>22</v>
      </c>
      <c r="C16" s="32" t="s">
        <v>24</v>
      </c>
      <c r="D16" s="27">
        <v>13250</v>
      </c>
      <c r="E16" s="27">
        <v>13250</v>
      </c>
      <c r="F16" s="25">
        <f t="shared" si="0"/>
        <v>0</v>
      </c>
      <c r="G16" s="56">
        <f t="shared" si="1"/>
        <v>100</v>
      </c>
      <c r="H16" s="26" t="s">
        <v>8</v>
      </c>
    </row>
    <row r="17" spans="1:8" ht="19.899999999999999" customHeight="1" x14ac:dyDescent="0.3">
      <c r="A17" s="1"/>
      <c r="B17" s="45" t="s">
        <v>23</v>
      </c>
      <c r="C17" s="32" t="s">
        <v>24</v>
      </c>
      <c r="D17" s="29">
        <v>164324.09</v>
      </c>
      <c r="E17" s="29">
        <v>164324.09</v>
      </c>
      <c r="F17" s="25">
        <f t="shared" si="0"/>
        <v>0</v>
      </c>
      <c r="G17" s="56">
        <f t="shared" si="1"/>
        <v>100</v>
      </c>
      <c r="H17" s="26" t="s">
        <v>8</v>
      </c>
    </row>
    <row r="18" spans="1:8" ht="45" customHeight="1" x14ac:dyDescent="0.2">
      <c r="A18" s="35">
        <v>2</v>
      </c>
      <c r="B18" s="37" t="s">
        <v>25</v>
      </c>
      <c r="C18" s="32" t="s">
        <v>24</v>
      </c>
      <c r="D18" s="33">
        <v>175500</v>
      </c>
      <c r="E18" s="33">
        <v>43800</v>
      </c>
      <c r="F18" s="25">
        <f t="shared" si="0"/>
        <v>131700</v>
      </c>
      <c r="G18" s="56">
        <f t="shared" si="1"/>
        <v>24.957264957264957</v>
      </c>
      <c r="H18" s="20" t="s">
        <v>8</v>
      </c>
    </row>
    <row r="19" spans="1:8" s="39" customFormat="1" ht="90" customHeight="1" x14ac:dyDescent="0.2">
      <c r="A19" s="28">
        <v>3</v>
      </c>
      <c r="B19" s="38" t="s">
        <v>27</v>
      </c>
      <c r="C19" s="32" t="s">
        <v>24</v>
      </c>
      <c r="D19" s="34">
        <v>4670</v>
      </c>
      <c r="E19" s="20">
        <v>1200</v>
      </c>
      <c r="F19" s="25">
        <f t="shared" si="0"/>
        <v>3470</v>
      </c>
      <c r="G19" s="56">
        <f t="shared" si="1"/>
        <v>25.695931477516059</v>
      </c>
      <c r="H19" s="20" t="s">
        <v>8</v>
      </c>
    </row>
    <row r="20" spans="1:8" ht="90" customHeight="1" x14ac:dyDescent="0.2">
      <c r="A20" s="35">
        <v>4</v>
      </c>
      <c r="B20" s="38" t="s">
        <v>28</v>
      </c>
      <c r="C20" s="32" t="s">
        <v>24</v>
      </c>
      <c r="D20" s="34">
        <v>78000</v>
      </c>
      <c r="E20" s="20">
        <v>22000</v>
      </c>
      <c r="F20" s="25">
        <f t="shared" si="0"/>
        <v>56000</v>
      </c>
      <c r="G20" s="56">
        <f t="shared" si="1"/>
        <v>28.205128205128204</v>
      </c>
      <c r="H20" s="20" t="s">
        <v>8</v>
      </c>
    </row>
    <row r="21" spans="1:8" ht="90" customHeight="1" x14ac:dyDescent="0.2">
      <c r="A21" s="35">
        <v>5</v>
      </c>
      <c r="B21" s="54" t="s">
        <v>29</v>
      </c>
      <c r="C21" s="32" t="s">
        <v>24</v>
      </c>
      <c r="D21" s="34">
        <v>10350</v>
      </c>
      <c r="E21" s="20">
        <v>2800</v>
      </c>
      <c r="F21" s="25">
        <f t="shared" si="0"/>
        <v>7550</v>
      </c>
      <c r="G21" s="56">
        <f t="shared" si="1"/>
        <v>27.053140096618357</v>
      </c>
      <c r="H21" s="20" t="s">
        <v>8</v>
      </c>
    </row>
    <row r="22" spans="1:8" ht="90" customHeight="1" x14ac:dyDescent="0.2">
      <c r="A22" s="35">
        <v>6</v>
      </c>
      <c r="B22" s="46" t="s">
        <v>30</v>
      </c>
      <c r="C22" s="32" t="s">
        <v>24</v>
      </c>
      <c r="D22" s="34">
        <v>15000</v>
      </c>
      <c r="E22" s="20">
        <v>15000</v>
      </c>
      <c r="F22" s="25">
        <f t="shared" si="0"/>
        <v>0</v>
      </c>
      <c r="G22" s="56">
        <f t="shared" si="1"/>
        <v>100</v>
      </c>
      <c r="H22" s="20" t="s">
        <v>8</v>
      </c>
    </row>
    <row r="23" spans="1:8" ht="90" customHeight="1" x14ac:dyDescent="0.2">
      <c r="A23" s="35">
        <v>7</v>
      </c>
      <c r="B23" s="36" t="s">
        <v>31</v>
      </c>
      <c r="C23" s="32" t="s">
        <v>24</v>
      </c>
      <c r="D23" s="34">
        <v>76100</v>
      </c>
      <c r="E23" s="20">
        <v>19100</v>
      </c>
      <c r="F23" s="25">
        <f t="shared" si="0"/>
        <v>57000</v>
      </c>
      <c r="G23" s="56">
        <f t="shared" si="1"/>
        <v>25.09855453350854</v>
      </c>
      <c r="H23" s="20" t="s">
        <v>8</v>
      </c>
    </row>
    <row r="24" spans="1:8" ht="90" customHeight="1" x14ac:dyDescent="0.2">
      <c r="A24" s="35">
        <v>8</v>
      </c>
      <c r="B24" s="36" t="s">
        <v>32</v>
      </c>
      <c r="C24" s="32" t="s">
        <v>24</v>
      </c>
      <c r="D24" s="34">
        <v>1663</v>
      </c>
      <c r="E24" s="20">
        <v>1663</v>
      </c>
      <c r="F24" s="25">
        <f t="shared" si="0"/>
        <v>0</v>
      </c>
      <c r="G24" s="56">
        <f t="shared" si="1"/>
        <v>100</v>
      </c>
      <c r="H24" s="20" t="s">
        <v>8</v>
      </c>
    </row>
    <row r="25" spans="1:8" ht="90" customHeight="1" x14ac:dyDescent="0.2">
      <c r="A25" s="35">
        <v>9</v>
      </c>
      <c r="B25" s="36" t="s">
        <v>34</v>
      </c>
      <c r="C25" s="32" t="s">
        <v>24</v>
      </c>
      <c r="D25" s="34">
        <v>60000</v>
      </c>
      <c r="E25" s="20">
        <v>15000</v>
      </c>
      <c r="F25" s="25">
        <f t="shared" si="0"/>
        <v>45000</v>
      </c>
      <c r="G25" s="56">
        <f t="shared" si="1"/>
        <v>25</v>
      </c>
      <c r="H25" s="20" t="s">
        <v>8</v>
      </c>
    </row>
    <row r="26" spans="1:8" ht="90" customHeight="1" x14ac:dyDescent="0.2">
      <c r="A26" s="35">
        <v>10</v>
      </c>
      <c r="B26" s="52" t="s">
        <v>35</v>
      </c>
      <c r="C26" s="32" t="s">
        <v>24</v>
      </c>
      <c r="D26" s="50">
        <v>8000</v>
      </c>
      <c r="E26" s="51">
        <v>2000</v>
      </c>
      <c r="F26" s="25">
        <f t="shared" si="0"/>
        <v>6000</v>
      </c>
      <c r="G26" s="56">
        <f t="shared" si="1"/>
        <v>25</v>
      </c>
      <c r="H26" s="20" t="s">
        <v>8</v>
      </c>
    </row>
    <row r="27" spans="1:8" ht="90" customHeight="1" x14ac:dyDescent="0.2">
      <c r="A27" s="35">
        <v>11</v>
      </c>
      <c r="B27" s="53" t="s">
        <v>36</v>
      </c>
      <c r="C27" s="32" t="s">
        <v>24</v>
      </c>
      <c r="D27" s="50">
        <v>10000</v>
      </c>
      <c r="E27" s="51">
        <v>10000</v>
      </c>
      <c r="F27" s="25">
        <f t="shared" si="0"/>
        <v>0</v>
      </c>
      <c r="G27" s="56">
        <f t="shared" si="1"/>
        <v>100</v>
      </c>
      <c r="H27" s="20" t="s">
        <v>8</v>
      </c>
    </row>
    <row r="28" spans="1:8" ht="96.75" customHeight="1" x14ac:dyDescent="0.2">
      <c r="A28" s="35">
        <v>12</v>
      </c>
      <c r="B28" s="53" t="s">
        <v>37</v>
      </c>
      <c r="C28" s="32" t="s">
        <v>24</v>
      </c>
      <c r="D28" s="50">
        <v>37000</v>
      </c>
      <c r="E28" s="51">
        <v>0</v>
      </c>
      <c r="F28" s="25">
        <f t="shared" si="0"/>
        <v>37000</v>
      </c>
      <c r="G28" s="56">
        <f t="shared" si="1"/>
        <v>0</v>
      </c>
      <c r="H28" s="20" t="s">
        <v>8</v>
      </c>
    </row>
    <row r="29" spans="1:8" ht="90" customHeight="1" x14ac:dyDescent="0.2">
      <c r="A29" s="35">
        <v>13</v>
      </c>
      <c r="B29" s="52" t="s">
        <v>38</v>
      </c>
      <c r="C29" s="32" t="s">
        <v>24</v>
      </c>
      <c r="D29" s="50">
        <v>7200</v>
      </c>
      <c r="E29" s="51">
        <v>0</v>
      </c>
      <c r="F29" s="25">
        <f t="shared" si="0"/>
        <v>7200</v>
      </c>
      <c r="G29" s="56">
        <f t="shared" si="1"/>
        <v>0</v>
      </c>
      <c r="H29" s="20" t="s">
        <v>8</v>
      </c>
    </row>
    <row r="30" spans="1:8" ht="90" customHeight="1" x14ac:dyDescent="0.2">
      <c r="A30" s="35">
        <v>14</v>
      </c>
      <c r="B30" s="52" t="s">
        <v>39</v>
      </c>
      <c r="C30" s="32" t="s">
        <v>24</v>
      </c>
      <c r="D30" s="50">
        <v>1020</v>
      </c>
      <c r="E30" s="51">
        <v>1020</v>
      </c>
      <c r="F30" s="25">
        <f t="shared" si="0"/>
        <v>0</v>
      </c>
      <c r="G30" s="56">
        <f t="shared" si="1"/>
        <v>100</v>
      </c>
      <c r="H30" s="20" t="s">
        <v>8</v>
      </c>
    </row>
    <row r="31" spans="1:8" ht="53.45" customHeight="1" x14ac:dyDescent="0.2">
      <c r="A31" s="35">
        <v>15</v>
      </c>
      <c r="B31" s="61" t="s">
        <v>43</v>
      </c>
      <c r="C31" s="32" t="s">
        <v>24</v>
      </c>
      <c r="D31" s="50">
        <v>14980</v>
      </c>
      <c r="E31" s="51">
        <v>0</v>
      </c>
      <c r="F31" s="25">
        <f t="shared" si="0"/>
        <v>14980</v>
      </c>
      <c r="G31" s="56">
        <f t="shared" si="1"/>
        <v>0</v>
      </c>
      <c r="H31" s="20" t="s">
        <v>8</v>
      </c>
    </row>
    <row r="32" spans="1:8" s="72" customFormat="1" ht="19.899999999999999" customHeight="1" x14ac:dyDescent="0.3">
      <c r="A32" s="68"/>
      <c r="B32" s="95" t="s">
        <v>1</v>
      </c>
      <c r="C32" s="96"/>
      <c r="D32" s="69">
        <f>SUM(D8:D31)</f>
        <v>1799735.95</v>
      </c>
      <c r="E32" s="69">
        <f>SUM(E8:E31)</f>
        <v>1433835.95</v>
      </c>
      <c r="F32" s="70">
        <f t="shared" si="0"/>
        <v>365900</v>
      </c>
      <c r="G32" s="71">
        <f t="shared" si="1"/>
        <v>79.669239812651412</v>
      </c>
      <c r="H32" s="68"/>
    </row>
    <row r="33" spans="1:8" ht="19.899999999999999" customHeight="1" x14ac:dyDescent="0.3">
      <c r="A33" s="9"/>
      <c r="B33" s="10"/>
      <c r="C33" s="10"/>
      <c r="D33" s="11"/>
      <c r="E33" s="11"/>
      <c r="F33" s="11"/>
      <c r="G33" s="12"/>
      <c r="H33" s="40"/>
    </row>
    <row r="34" spans="1:8" ht="19.899999999999999" customHeight="1" x14ac:dyDescent="0.35">
      <c r="A34" s="13"/>
      <c r="B34" s="17"/>
      <c r="C34" s="17"/>
      <c r="D34" s="17"/>
      <c r="E34" s="59" t="s">
        <v>42</v>
      </c>
      <c r="F34" s="14"/>
      <c r="G34" s="15"/>
      <c r="H34" s="41"/>
    </row>
    <row r="35" spans="1:8" ht="19.899999999999999" customHeight="1" x14ac:dyDescent="0.35">
      <c r="A35" s="13"/>
      <c r="B35" s="57" t="s">
        <v>46</v>
      </c>
      <c r="C35" s="55"/>
      <c r="D35" s="17"/>
      <c r="E35" s="73" t="s">
        <v>40</v>
      </c>
      <c r="F35" s="74"/>
      <c r="G35" s="74" t="s">
        <v>41</v>
      </c>
      <c r="H35" s="75"/>
    </row>
    <row r="36" spans="1:8" ht="20.25" customHeight="1" x14ac:dyDescent="0.35">
      <c r="A36" s="13"/>
      <c r="B36" s="8" t="s">
        <v>47</v>
      </c>
      <c r="C36" s="8"/>
      <c r="D36" s="8"/>
      <c r="E36" s="76"/>
      <c r="F36" s="77" t="s">
        <v>50</v>
      </c>
      <c r="G36" s="78"/>
      <c r="H36" s="75"/>
    </row>
    <row r="37" spans="1:8" ht="20.25" customHeight="1" x14ac:dyDescent="0.35">
      <c r="A37" s="13"/>
      <c r="B37" s="8" t="s">
        <v>48</v>
      </c>
      <c r="C37" s="8"/>
      <c r="D37" s="8"/>
      <c r="E37" s="76"/>
      <c r="F37" s="77" t="s">
        <v>51</v>
      </c>
      <c r="G37" s="78"/>
      <c r="H37" s="75"/>
    </row>
    <row r="38" spans="1:8" ht="22.5" customHeight="1" x14ac:dyDescent="0.35">
      <c r="A38" s="13"/>
      <c r="B38" s="60" t="s">
        <v>49</v>
      </c>
      <c r="C38" s="8"/>
      <c r="D38" s="8"/>
      <c r="E38" s="76"/>
      <c r="F38" s="79">
        <v>244444</v>
      </c>
      <c r="G38" s="78"/>
      <c r="H38" s="75"/>
    </row>
    <row r="39" spans="1:8" ht="20.25" x14ac:dyDescent="0.3">
      <c r="B39" s="48"/>
      <c r="C39" s="8"/>
      <c r="D39" s="7"/>
      <c r="E39" s="7"/>
    </row>
    <row r="40" spans="1:8" ht="20.25" x14ac:dyDescent="0.3">
      <c r="B40" s="47"/>
      <c r="C40" s="8"/>
      <c r="D40" s="7"/>
      <c r="E40" s="7"/>
    </row>
    <row r="43" spans="1:8" ht="14.25" customHeight="1" x14ac:dyDescent="0.2"/>
    <row r="44" spans="1:8" ht="14.25" customHeight="1" x14ac:dyDescent="0.2"/>
    <row r="45" spans="1:8" ht="14.25" customHeight="1" x14ac:dyDescent="0.2"/>
  </sheetData>
  <mergeCells count="11">
    <mergeCell ref="H4:H6"/>
    <mergeCell ref="B32:C32"/>
    <mergeCell ref="A1:H1"/>
    <mergeCell ref="A2:H2"/>
    <mergeCell ref="A3:H3"/>
    <mergeCell ref="A4:A6"/>
    <mergeCell ref="B4:B6"/>
    <mergeCell ref="C4:C6"/>
    <mergeCell ref="D4:D6"/>
    <mergeCell ref="F4:F6"/>
    <mergeCell ref="G4:G6"/>
  </mergeCells>
  <pageMargins left="0.70866141732283472" right="0.70866141732283472" top="0.74803149606299213" bottom="0.64322916666666663" header="0.31496062992125984" footer="0.31496062992125984"/>
  <pageSetup paperSize="9" scale="69" orientation="landscape" horizontalDpi="300" verticalDpi="300" r:id="rId1"/>
  <rowBreaks count="3" manualBreakCount="3">
    <brk id="17" max="6" man="1"/>
    <brk id="22" max="8" man="1"/>
    <brk id="27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E8B2-AC73-4A72-AC22-F638E09CC158}">
  <dimension ref="A1:H44"/>
  <sheetViews>
    <sheetView view="pageBreakPreview" topLeftCell="A26" zoomScaleNormal="100" zoomScaleSheetLayoutView="100" workbookViewId="0">
      <selection activeCell="I7" sqref="I7"/>
    </sheetView>
  </sheetViews>
  <sheetFormatPr defaultRowHeight="14.25" x14ac:dyDescent="0.2"/>
  <cols>
    <col min="1" max="1" width="4.875" customWidth="1"/>
    <col min="2" max="2" width="56.25" style="49" customWidth="1"/>
    <col min="3" max="3" width="16.125" customWidth="1"/>
    <col min="4" max="4" width="16.5" style="5" customWidth="1"/>
    <col min="5" max="5" width="15.75" style="5" customWidth="1"/>
    <col min="6" max="6" width="15.75" style="88" customWidth="1"/>
    <col min="7" max="7" width="9.375" style="89" customWidth="1"/>
    <col min="8" max="8" width="15.875" style="42" customWidth="1"/>
  </cols>
  <sheetData>
    <row r="1" spans="1:8" ht="23.25" customHeight="1" x14ac:dyDescent="0.2">
      <c r="A1" s="97" t="s">
        <v>45</v>
      </c>
      <c r="B1" s="97"/>
      <c r="C1" s="97"/>
      <c r="D1" s="97"/>
      <c r="E1" s="97"/>
      <c r="F1" s="97"/>
      <c r="G1" s="97"/>
      <c r="H1" s="97"/>
    </row>
    <row r="2" spans="1:8" ht="23.25" customHeight="1" x14ac:dyDescent="0.2">
      <c r="A2" s="97" t="s">
        <v>55</v>
      </c>
      <c r="B2" s="97"/>
      <c r="C2" s="97"/>
      <c r="D2" s="97"/>
      <c r="E2" s="97"/>
      <c r="F2" s="97"/>
      <c r="G2" s="97"/>
      <c r="H2" s="97"/>
    </row>
    <row r="3" spans="1:8" ht="24.75" customHeight="1" x14ac:dyDescent="0.2">
      <c r="A3" s="98" t="s">
        <v>52</v>
      </c>
      <c r="B3" s="98"/>
      <c r="C3" s="98"/>
      <c r="D3" s="98"/>
      <c r="E3" s="114"/>
      <c r="F3" s="98"/>
      <c r="G3" s="98"/>
      <c r="H3" s="98"/>
    </row>
    <row r="4" spans="1:8" ht="23.1" customHeight="1" x14ac:dyDescent="0.2">
      <c r="A4" s="99" t="s">
        <v>0</v>
      </c>
      <c r="B4" s="99" t="s">
        <v>7</v>
      </c>
      <c r="C4" s="102" t="s">
        <v>2</v>
      </c>
      <c r="D4" s="105" t="s">
        <v>3</v>
      </c>
      <c r="E4" s="63"/>
      <c r="F4" s="115" t="s">
        <v>13</v>
      </c>
      <c r="G4" s="111" t="s">
        <v>5</v>
      </c>
      <c r="H4" s="92" t="s">
        <v>6</v>
      </c>
    </row>
    <row r="5" spans="1:8" ht="23.1" customHeight="1" x14ac:dyDescent="0.2">
      <c r="A5" s="100"/>
      <c r="B5" s="100"/>
      <c r="C5" s="103"/>
      <c r="D5" s="106"/>
      <c r="E5" s="64" t="s">
        <v>10</v>
      </c>
      <c r="F5" s="116"/>
      <c r="G5" s="111"/>
      <c r="H5" s="93"/>
    </row>
    <row r="6" spans="1:8" ht="23.1" customHeight="1" x14ac:dyDescent="0.2">
      <c r="A6" s="101"/>
      <c r="B6" s="101"/>
      <c r="C6" s="104"/>
      <c r="D6" s="107"/>
      <c r="E6" s="65" t="s">
        <v>12</v>
      </c>
      <c r="F6" s="117"/>
      <c r="G6" s="111"/>
      <c r="H6" s="94"/>
    </row>
    <row r="7" spans="1:8" ht="46.15" customHeight="1" x14ac:dyDescent="0.2">
      <c r="A7" s="21">
        <v>1</v>
      </c>
      <c r="B7" s="43" t="s">
        <v>26</v>
      </c>
      <c r="C7" s="31"/>
      <c r="D7" s="22"/>
      <c r="E7" s="22"/>
      <c r="F7" s="22"/>
      <c r="G7" s="23"/>
      <c r="H7" s="24"/>
    </row>
    <row r="8" spans="1:8" ht="19.899999999999999" customHeight="1" x14ac:dyDescent="0.3">
      <c r="A8" s="1"/>
      <c r="B8" s="44" t="s">
        <v>14</v>
      </c>
      <c r="C8" s="32" t="s">
        <v>24</v>
      </c>
      <c r="D8" s="25">
        <v>471920</v>
      </c>
      <c r="E8" s="25">
        <v>471920</v>
      </c>
      <c r="F8" s="80">
        <f>D8-E8</f>
        <v>0</v>
      </c>
      <c r="G8" s="81">
        <f>E8*100/D8</f>
        <v>100</v>
      </c>
      <c r="H8" s="26" t="s">
        <v>8</v>
      </c>
    </row>
    <row r="9" spans="1:8" ht="19.899999999999999" customHeight="1" x14ac:dyDescent="0.3">
      <c r="A9" s="1"/>
      <c r="B9" s="44" t="s">
        <v>15</v>
      </c>
      <c r="C9" s="32" t="s">
        <v>24</v>
      </c>
      <c r="D9" s="25">
        <v>40800</v>
      </c>
      <c r="E9" s="25">
        <v>40800</v>
      </c>
      <c r="F9" s="80">
        <f t="shared" ref="F9:F31" si="0">D9-E9</f>
        <v>0</v>
      </c>
      <c r="G9" s="81">
        <f t="shared" ref="G9:G31" si="1">E9*100/D9</f>
        <v>100</v>
      </c>
      <c r="H9" s="26" t="s">
        <v>8</v>
      </c>
    </row>
    <row r="10" spans="1:8" ht="19.899999999999999" customHeight="1" x14ac:dyDescent="0.3">
      <c r="A10" s="1"/>
      <c r="B10" s="44" t="s">
        <v>16</v>
      </c>
      <c r="C10" s="32" t="s">
        <v>24</v>
      </c>
      <c r="D10" s="25">
        <v>9600</v>
      </c>
      <c r="E10" s="25">
        <v>9600</v>
      </c>
      <c r="F10" s="80">
        <f t="shared" si="0"/>
        <v>0</v>
      </c>
      <c r="G10" s="81">
        <f t="shared" si="1"/>
        <v>100</v>
      </c>
      <c r="H10" s="26" t="s">
        <v>8</v>
      </c>
    </row>
    <row r="11" spans="1:8" ht="19.899999999999999" customHeight="1" x14ac:dyDescent="0.3">
      <c r="A11" s="1"/>
      <c r="B11" s="44" t="s">
        <v>17</v>
      </c>
      <c r="C11" s="32" t="s">
        <v>24</v>
      </c>
      <c r="D11" s="25">
        <v>20500</v>
      </c>
      <c r="E11" s="25">
        <v>20500</v>
      </c>
      <c r="F11" s="80">
        <f t="shared" si="0"/>
        <v>0</v>
      </c>
      <c r="G11" s="81">
        <f t="shared" si="1"/>
        <v>100</v>
      </c>
      <c r="H11" s="26" t="s">
        <v>8</v>
      </c>
    </row>
    <row r="12" spans="1:8" ht="19.899999999999999" customHeight="1" x14ac:dyDescent="0.3">
      <c r="A12" s="1"/>
      <c r="B12" s="44" t="s">
        <v>18</v>
      </c>
      <c r="C12" s="32" t="s">
        <v>24</v>
      </c>
      <c r="D12" s="25">
        <v>219550.73</v>
      </c>
      <c r="E12" s="25">
        <v>219550.73</v>
      </c>
      <c r="F12" s="80">
        <f t="shared" si="0"/>
        <v>0</v>
      </c>
      <c r="G12" s="81">
        <f t="shared" si="1"/>
        <v>100</v>
      </c>
      <c r="H12" s="26" t="s">
        <v>8</v>
      </c>
    </row>
    <row r="13" spans="1:8" ht="19.899999999999999" customHeight="1" x14ac:dyDescent="0.3">
      <c r="A13" s="1"/>
      <c r="B13" s="44" t="s">
        <v>19</v>
      </c>
      <c r="C13" s="32" t="s">
        <v>24</v>
      </c>
      <c r="D13" s="25">
        <v>352900</v>
      </c>
      <c r="E13" s="25">
        <v>352900</v>
      </c>
      <c r="F13" s="80">
        <f t="shared" si="0"/>
        <v>0</v>
      </c>
      <c r="G13" s="81">
        <f t="shared" si="1"/>
        <v>100</v>
      </c>
      <c r="H13" s="26" t="s">
        <v>8</v>
      </c>
    </row>
    <row r="14" spans="1:8" ht="19.899999999999999" customHeight="1" x14ac:dyDescent="0.3">
      <c r="A14" s="1"/>
      <c r="B14" s="44" t="s">
        <v>20</v>
      </c>
      <c r="C14" s="32" t="s">
        <v>24</v>
      </c>
      <c r="D14" s="25">
        <v>3500</v>
      </c>
      <c r="E14" s="25">
        <v>3500</v>
      </c>
      <c r="F14" s="80">
        <f t="shared" si="0"/>
        <v>0</v>
      </c>
      <c r="G14" s="81">
        <f t="shared" si="1"/>
        <v>100</v>
      </c>
      <c r="H14" s="26" t="s">
        <v>8</v>
      </c>
    </row>
    <row r="15" spans="1:8" ht="19.899999999999999" customHeight="1" x14ac:dyDescent="0.3">
      <c r="A15" s="1"/>
      <c r="B15" s="44" t="s">
        <v>21</v>
      </c>
      <c r="C15" s="32" t="s">
        <v>24</v>
      </c>
      <c r="D15" s="27">
        <v>2500</v>
      </c>
      <c r="E15" s="27">
        <v>2500</v>
      </c>
      <c r="F15" s="80">
        <f t="shared" si="0"/>
        <v>0</v>
      </c>
      <c r="G15" s="81">
        <f t="shared" si="1"/>
        <v>100</v>
      </c>
      <c r="H15" s="26" t="s">
        <v>8</v>
      </c>
    </row>
    <row r="16" spans="1:8" ht="19.899999999999999" customHeight="1" x14ac:dyDescent="0.3">
      <c r="A16" s="2"/>
      <c r="B16" s="44" t="s">
        <v>22</v>
      </c>
      <c r="C16" s="32" t="s">
        <v>24</v>
      </c>
      <c r="D16" s="27">
        <v>12725</v>
      </c>
      <c r="E16" s="27">
        <v>12725</v>
      </c>
      <c r="F16" s="80">
        <f t="shared" si="0"/>
        <v>0</v>
      </c>
      <c r="G16" s="81">
        <f t="shared" si="1"/>
        <v>100</v>
      </c>
      <c r="H16" s="26" t="s">
        <v>8</v>
      </c>
    </row>
    <row r="17" spans="1:8" ht="19.899999999999999" customHeight="1" x14ac:dyDescent="0.3">
      <c r="A17" s="1"/>
      <c r="B17" s="45" t="s">
        <v>23</v>
      </c>
      <c r="C17" s="32" t="s">
        <v>24</v>
      </c>
      <c r="D17" s="4">
        <v>113421.68</v>
      </c>
      <c r="E17" s="4">
        <v>113421.68</v>
      </c>
      <c r="F17" s="80">
        <f t="shared" si="0"/>
        <v>0</v>
      </c>
      <c r="G17" s="81">
        <f t="shared" si="1"/>
        <v>100</v>
      </c>
      <c r="H17" s="26" t="s">
        <v>8</v>
      </c>
    </row>
    <row r="18" spans="1:8" ht="45" customHeight="1" x14ac:dyDescent="0.2">
      <c r="A18" s="35">
        <v>2</v>
      </c>
      <c r="B18" s="37" t="s">
        <v>25</v>
      </c>
      <c r="C18" s="32" t="s">
        <v>24</v>
      </c>
      <c r="D18" s="33">
        <v>131700</v>
      </c>
      <c r="E18" s="34">
        <v>43600</v>
      </c>
      <c r="F18" s="80">
        <f t="shared" si="0"/>
        <v>88100</v>
      </c>
      <c r="G18" s="81">
        <f t="shared" si="1"/>
        <v>33.10554290053151</v>
      </c>
      <c r="H18" s="20" t="s">
        <v>8</v>
      </c>
    </row>
    <row r="19" spans="1:8" s="39" customFormat="1" ht="90" customHeight="1" x14ac:dyDescent="0.2">
      <c r="A19" s="28">
        <v>3</v>
      </c>
      <c r="B19" s="38" t="s">
        <v>27</v>
      </c>
      <c r="C19" s="32" t="s">
        <v>24</v>
      </c>
      <c r="D19" s="34">
        <v>3470</v>
      </c>
      <c r="E19" s="34">
        <v>1140</v>
      </c>
      <c r="F19" s="80">
        <f t="shared" si="0"/>
        <v>2330</v>
      </c>
      <c r="G19" s="81">
        <f t="shared" si="1"/>
        <v>32.853025936599423</v>
      </c>
      <c r="H19" s="20" t="s">
        <v>8</v>
      </c>
    </row>
    <row r="20" spans="1:8" ht="90" customHeight="1" x14ac:dyDescent="0.2">
      <c r="A20" s="35">
        <v>4</v>
      </c>
      <c r="B20" s="38" t="s">
        <v>28</v>
      </c>
      <c r="C20" s="32" t="s">
        <v>24</v>
      </c>
      <c r="D20" s="34">
        <v>56000</v>
      </c>
      <c r="E20" s="34">
        <v>15720</v>
      </c>
      <c r="F20" s="80">
        <f t="shared" si="0"/>
        <v>40280</v>
      </c>
      <c r="G20" s="81">
        <f t="shared" si="1"/>
        <v>28.071428571428573</v>
      </c>
      <c r="H20" s="20" t="s">
        <v>8</v>
      </c>
    </row>
    <row r="21" spans="1:8" ht="90" customHeight="1" x14ac:dyDescent="0.2">
      <c r="A21" s="35">
        <v>5</v>
      </c>
      <c r="B21" s="54" t="s">
        <v>29</v>
      </c>
      <c r="C21" s="32" t="s">
        <v>24</v>
      </c>
      <c r="D21" s="34">
        <v>7550</v>
      </c>
      <c r="E21" s="34">
        <v>3400</v>
      </c>
      <c r="F21" s="80">
        <f t="shared" si="0"/>
        <v>4150</v>
      </c>
      <c r="G21" s="81">
        <f t="shared" si="1"/>
        <v>45.033112582781456</v>
      </c>
      <c r="H21" s="20" t="s">
        <v>8</v>
      </c>
    </row>
    <row r="22" spans="1:8" ht="90" customHeight="1" x14ac:dyDescent="0.2">
      <c r="A22" s="35">
        <v>6</v>
      </c>
      <c r="B22" s="46" t="s">
        <v>30</v>
      </c>
      <c r="C22" s="32" t="s">
        <v>24</v>
      </c>
      <c r="D22" s="34">
        <v>15000</v>
      </c>
      <c r="E22" s="34">
        <v>15000</v>
      </c>
      <c r="F22" s="80">
        <f t="shared" si="0"/>
        <v>0</v>
      </c>
      <c r="G22" s="81">
        <f t="shared" si="1"/>
        <v>100</v>
      </c>
      <c r="H22" s="20" t="s">
        <v>8</v>
      </c>
    </row>
    <row r="23" spans="1:8" ht="90" customHeight="1" x14ac:dyDescent="0.2">
      <c r="A23" s="35">
        <v>7</v>
      </c>
      <c r="B23" s="36" t="s">
        <v>31</v>
      </c>
      <c r="C23" s="32" t="s">
        <v>24</v>
      </c>
      <c r="D23" s="34">
        <v>57000</v>
      </c>
      <c r="E23" s="34">
        <v>19000</v>
      </c>
      <c r="F23" s="80">
        <f t="shared" si="0"/>
        <v>38000</v>
      </c>
      <c r="G23" s="81">
        <f t="shared" si="1"/>
        <v>33.333333333333336</v>
      </c>
      <c r="H23" s="20" t="s">
        <v>8</v>
      </c>
    </row>
    <row r="24" spans="1:8" ht="90" customHeight="1" x14ac:dyDescent="0.2">
      <c r="A24" s="35">
        <v>8</v>
      </c>
      <c r="B24" s="36" t="s">
        <v>32</v>
      </c>
      <c r="C24" s="32" t="s">
        <v>24</v>
      </c>
      <c r="D24" s="34">
        <v>1663</v>
      </c>
      <c r="E24" s="20">
        <v>1663</v>
      </c>
      <c r="F24" s="25">
        <f t="shared" si="0"/>
        <v>0</v>
      </c>
      <c r="G24" s="56">
        <f t="shared" si="1"/>
        <v>100</v>
      </c>
      <c r="H24" s="20" t="s">
        <v>8</v>
      </c>
    </row>
    <row r="25" spans="1:8" ht="90" customHeight="1" x14ac:dyDescent="0.2">
      <c r="A25" s="35">
        <v>9</v>
      </c>
      <c r="B25" s="36" t="s">
        <v>33</v>
      </c>
      <c r="C25" s="32" t="s">
        <v>24</v>
      </c>
      <c r="D25" s="34">
        <v>33600</v>
      </c>
      <c r="E25" s="20">
        <v>33600</v>
      </c>
      <c r="F25" s="25">
        <f t="shared" si="0"/>
        <v>0</v>
      </c>
      <c r="G25" s="56">
        <f t="shared" si="1"/>
        <v>100</v>
      </c>
      <c r="H25" s="20" t="s">
        <v>8</v>
      </c>
    </row>
    <row r="26" spans="1:8" ht="90" customHeight="1" x14ac:dyDescent="0.2">
      <c r="A26" s="35">
        <v>10</v>
      </c>
      <c r="B26" s="36" t="s">
        <v>34</v>
      </c>
      <c r="C26" s="32" t="s">
        <v>24</v>
      </c>
      <c r="D26" s="34">
        <v>45000</v>
      </c>
      <c r="E26" s="34">
        <v>30000</v>
      </c>
      <c r="F26" s="80">
        <f t="shared" si="0"/>
        <v>15000</v>
      </c>
      <c r="G26" s="81">
        <f t="shared" si="1"/>
        <v>66.666666666666671</v>
      </c>
      <c r="H26" s="20" t="s">
        <v>8</v>
      </c>
    </row>
    <row r="27" spans="1:8" ht="90" customHeight="1" x14ac:dyDescent="0.2">
      <c r="A27" s="35">
        <v>11</v>
      </c>
      <c r="B27" s="52" t="s">
        <v>35</v>
      </c>
      <c r="C27" s="32" t="s">
        <v>24</v>
      </c>
      <c r="D27" s="50">
        <v>6000</v>
      </c>
      <c r="E27" s="50">
        <v>2000</v>
      </c>
      <c r="F27" s="80">
        <f t="shared" si="0"/>
        <v>4000</v>
      </c>
      <c r="G27" s="81">
        <f>E27*100/D27</f>
        <v>33.333333333333336</v>
      </c>
      <c r="H27" s="20" t="s">
        <v>8</v>
      </c>
    </row>
    <row r="28" spans="1:8" ht="90" customHeight="1" x14ac:dyDescent="0.2">
      <c r="A28" s="35">
        <v>12</v>
      </c>
      <c r="B28" s="53" t="s">
        <v>36</v>
      </c>
      <c r="C28" s="32" t="s">
        <v>24</v>
      </c>
      <c r="D28" s="50">
        <v>10000</v>
      </c>
      <c r="E28" s="51">
        <v>10000</v>
      </c>
      <c r="F28" s="25">
        <f t="shared" si="0"/>
        <v>0</v>
      </c>
      <c r="G28" s="56">
        <f t="shared" ref="G28" si="2">E28*100/D28</f>
        <v>100</v>
      </c>
      <c r="H28" s="20" t="s">
        <v>8</v>
      </c>
    </row>
    <row r="29" spans="1:8" ht="90" customHeight="1" x14ac:dyDescent="0.2">
      <c r="A29" s="35">
        <v>13</v>
      </c>
      <c r="B29" s="53" t="s">
        <v>37</v>
      </c>
      <c r="C29" s="32" t="s">
        <v>24</v>
      </c>
      <c r="D29" s="50">
        <v>37000</v>
      </c>
      <c r="E29" s="50">
        <v>13600</v>
      </c>
      <c r="F29" s="80">
        <f t="shared" si="0"/>
        <v>23400</v>
      </c>
      <c r="G29" s="81">
        <f t="shared" si="1"/>
        <v>36.756756756756758</v>
      </c>
      <c r="H29" s="20" t="s">
        <v>8</v>
      </c>
    </row>
    <row r="30" spans="1:8" ht="90" customHeight="1" x14ac:dyDescent="0.2">
      <c r="A30" s="35">
        <v>14</v>
      </c>
      <c r="B30" s="52" t="s">
        <v>38</v>
      </c>
      <c r="C30" s="32" t="s">
        <v>24</v>
      </c>
      <c r="D30" s="50">
        <v>7200</v>
      </c>
      <c r="E30" s="50">
        <v>0</v>
      </c>
      <c r="F30" s="80">
        <f t="shared" si="0"/>
        <v>7200</v>
      </c>
      <c r="G30" s="81">
        <f t="shared" si="1"/>
        <v>0</v>
      </c>
      <c r="H30" s="20" t="s">
        <v>8</v>
      </c>
    </row>
    <row r="31" spans="1:8" ht="19.899999999999999" customHeight="1" x14ac:dyDescent="0.3">
      <c r="A31" s="66"/>
      <c r="B31" s="112" t="s">
        <v>1</v>
      </c>
      <c r="C31" s="113"/>
      <c r="D31" s="67">
        <f>SUM(D8:D30)</f>
        <v>1658600.41</v>
      </c>
      <c r="E31" s="67">
        <f>SUM(E8:E30)</f>
        <v>1436140.41</v>
      </c>
      <c r="F31" s="90">
        <f t="shared" si="0"/>
        <v>222460</v>
      </c>
      <c r="G31" s="91">
        <f t="shared" si="1"/>
        <v>86.587486735277011</v>
      </c>
      <c r="H31" s="66"/>
    </row>
    <row r="32" spans="1:8" ht="19.899999999999999" customHeight="1" x14ac:dyDescent="0.3">
      <c r="A32" s="9"/>
      <c r="B32" s="10"/>
      <c r="C32" s="10"/>
      <c r="D32" s="11"/>
      <c r="E32" s="11"/>
      <c r="F32" s="82"/>
      <c r="G32" s="83"/>
      <c r="H32" s="40"/>
    </row>
    <row r="33" spans="1:8" ht="19.899999999999999" customHeight="1" x14ac:dyDescent="0.3">
      <c r="A33" s="13"/>
      <c r="B33" s="17"/>
      <c r="C33" s="17"/>
      <c r="D33" s="17"/>
      <c r="E33" s="14"/>
      <c r="F33" s="84"/>
      <c r="G33" s="85"/>
      <c r="H33" s="41"/>
    </row>
    <row r="34" spans="1:8" ht="19.899999999999999" customHeight="1" x14ac:dyDescent="0.3">
      <c r="A34" s="13"/>
      <c r="B34" s="57" t="s">
        <v>46</v>
      </c>
      <c r="C34" s="55"/>
      <c r="D34" s="17"/>
      <c r="E34" s="18"/>
      <c r="F34" s="84" t="s">
        <v>41</v>
      </c>
      <c r="G34" s="86"/>
      <c r="H34" s="41"/>
    </row>
    <row r="35" spans="1:8" ht="20.25" customHeight="1" x14ac:dyDescent="0.3">
      <c r="A35" s="13"/>
      <c r="B35" s="8" t="s">
        <v>47</v>
      </c>
      <c r="C35" s="8"/>
      <c r="D35" s="8"/>
      <c r="E35" s="8" t="s">
        <v>50</v>
      </c>
      <c r="F35" s="87"/>
      <c r="G35" s="86"/>
      <c r="H35" s="41"/>
    </row>
    <row r="36" spans="1:8" ht="20.25" customHeight="1" x14ac:dyDescent="0.3">
      <c r="A36" s="13"/>
      <c r="B36" s="8" t="s">
        <v>48</v>
      </c>
      <c r="C36" s="8"/>
      <c r="D36" s="8"/>
      <c r="E36" s="8" t="s">
        <v>51</v>
      </c>
      <c r="F36" s="87"/>
      <c r="G36" s="86"/>
      <c r="H36" s="41"/>
    </row>
    <row r="37" spans="1:8" ht="22.5" customHeight="1" x14ac:dyDescent="0.3">
      <c r="A37" s="13"/>
      <c r="B37" s="60" t="s">
        <v>49</v>
      </c>
      <c r="C37" s="8"/>
      <c r="D37" s="8"/>
      <c r="E37" s="60">
        <v>46116</v>
      </c>
      <c r="F37" s="87"/>
      <c r="G37" s="86"/>
      <c r="H37" s="41"/>
    </row>
    <row r="38" spans="1:8" ht="20.25" x14ac:dyDescent="0.3">
      <c r="B38" s="48"/>
      <c r="C38" s="8"/>
      <c r="D38" s="7"/>
    </row>
    <row r="39" spans="1:8" ht="20.25" x14ac:dyDescent="0.3">
      <c r="B39" s="47"/>
      <c r="C39" s="8"/>
      <c r="D39" s="7"/>
    </row>
    <row r="42" spans="1:8" ht="14.25" customHeight="1" x14ac:dyDescent="0.2"/>
    <row r="43" spans="1:8" ht="14.25" customHeight="1" x14ac:dyDescent="0.2"/>
    <row r="44" spans="1:8" ht="14.25" customHeight="1" x14ac:dyDescent="0.2"/>
  </sheetData>
  <mergeCells count="11">
    <mergeCell ref="H4:H6"/>
    <mergeCell ref="B31:C31"/>
    <mergeCell ref="A1:H1"/>
    <mergeCell ref="A2:H2"/>
    <mergeCell ref="A3:H3"/>
    <mergeCell ref="A4:A6"/>
    <mergeCell ref="B4:B6"/>
    <mergeCell ref="C4:C6"/>
    <mergeCell ref="D4:D6"/>
    <mergeCell ref="F4:F6"/>
    <mergeCell ref="G4:G6"/>
  </mergeCells>
  <pageMargins left="0.70866141732283472" right="0.70866141732283472" top="0.74803149606299213" bottom="0.64322916666666663" header="0.31496062992125984" footer="0.31496062992125984"/>
  <pageSetup paperSize="9" scale="69" orientation="landscape" horizontalDpi="300" verticalDpi="300" r:id="rId1"/>
  <rowBreaks count="3" manualBreakCount="3">
    <brk id="17" max="6" man="1"/>
    <brk id="22" max="8" man="1"/>
    <brk id="28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view="pageBreakPreview" zoomScaleNormal="100" zoomScaleSheetLayoutView="100" workbookViewId="0">
      <selection activeCell="A4" sqref="A4:I33"/>
    </sheetView>
  </sheetViews>
  <sheetFormatPr defaultRowHeight="14.25" x14ac:dyDescent="0.2"/>
  <cols>
    <col min="1" max="1" width="4.875" customWidth="1"/>
    <col min="2" max="2" width="56.25" style="49" customWidth="1"/>
    <col min="3" max="3" width="16.125" customWidth="1"/>
    <col min="4" max="4" width="16.5" style="5" customWidth="1"/>
    <col min="5" max="7" width="15.75" style="5" customWidth="1"/>
    <col min="8" max="8" width="9.375" customWidth="1"/>
    <col min="9" max="9" width="15.875" style="42" customWidth="1"/>
  </cols>
  <sheetData>
    <row r="1" spans="1:12" ht="23.25" customHeight="1" x14ac:dyDescent="0.2">
      <c r="A1" s="97" t="s">
        <v>45</v>
      </c>
      <c r="B1" s="97"/>
      <c r="C1" s="97"/>
      <c r="D1" s="97"/>
      <c r="E1" s="97"/>
      <c r="F1" s="97"/>
      <c r="G1" s="97"/>
      <c r="H1" s="97"/>
      <c r="I1" s="97"/>
    </row>
    <row r="2" spans="1:12" ht="23.25" customHeight="1" x14ac:dyDescent="0.2">
      <c r="A2" s="97" t="s">
        <v>44</v>
      </c>
      <c r="B2" s="97"/>
      <c r="C2" s="97"/>
      <c r="D2" s="97"/>
      <c r="E2" s="97"/>
      <c r="F2" s="97"/>
      <c r="G2" s="97"/>
      <c r="H2" s="97"/>
      <c r="I2" s="97"/>
    </row>
    <row r="3" spans="1:12" ht="24.75" customHeight="1" x14ac:dyDescent="0.2">
      <c r="A3" s="98" t="s">
        <v>52</v>
      </c>
      <c r="B3" s="98"/>
      <c r="C3" s="98"/>
      <c r="D3" s="98"/>
      <c r="E3" s="98"/>
      <c r="F3" s="98"/>
      <c r="G3" s="98"/>
      <c r="H3" s="98"/>
      <c r="I3" s="98"/>
    </row>
    <row r="4" spans="1:12" ht="23.1" customHeight="1" x14ac:dyDescent="0.2">
      <c r="A4" s="118" t="s">
        <v>0</v>
      </c>
      <c r="B4" s="118" t="s">
        <v>7</v>
      </c>
      <c r="C4" s="118" t="s">
        <v>2</v>
      </c>
      <c r="D4" s="119" t="s">
        <v>3</v>
      </c>
      <c r="E4" s="119" t="s">
        <v>4</v>
      </c>
      <c r="F4" s="119"/>
      <c r="G4" s="119" t="s">
        <v>13</v>
      </c>
      <c r="H4" s="111" t="s">
        <v>5</v>
      </c>
      <c r="I4" s="111" t="s">
        <v>6</v>
      </c>
    </row>
    <row r="5" spans="1:12" ht="23.1" customHeight="1" x14ac:dyDescent="0.2">
      <c r="A5" s="118"/>
      <c r="B5" s="118"/>
      <c r="C5" s="118"/>
      <c r="D5" s="119"/>
      <c r="E5" s="120" t="s">
        <v>9</v>
      </c>
      <c r="F5" s="120" t="s">
        <v>10</v>
      </c>
      <c r="G5" s="119"/>
      <c r="H5" s="111"/>
      <c r="I5" s="111"/>
    </row>
    <row r="6" spans="1:12" ht="23.1" customHeight="1" x14ac:dyDescent="0.2">
      <c r="A6" s="118"/>
      <c r="B6" s="118"/>
      <c r="C6" s="118"/>
      <c r="D6" s="119"/>
      <c r="E6" s="120" t="s">
        <v>11</v>
      </c>
      <c r="F6" s="120" t="s">
        <v>12</v>
      </c>
      <c r="G6" s="119"/>
      <c r="H6" s="111"/>
      <c r="I6" s="111"/>
    </row>
    <row r="7" spans="1:12" ht="46.15" customHeight="1" x14ac:dyDescent="0.2">
      <c r="A7" s="121">
        <v>1</v>
      </c>
      <c r="B7" s="52" t="s">
        <v>26</v>
      </c>
      <c r="C7" s="122"/>
      <c r="D7" s="123"/>
      <c r="E7" s="123"/>
      <c r="F7" s="123"/>
      <c r="G7" s="123"/>
      <c r="H7" s="23"/>
      <c r="I7" s="23"/>
    </row>
    <row r="8" spans="1:12" ht="19.899999999999999" customHeight="1" x14ac:dyDescent="0.3">
      <c r="A8" s="124"/>
      <c r="B8" s="45" t="s">
        <v>14</v>
      </c>
      <c r="C8" s="32" t="s">
        <v>24</v>
      </c>
      <c r="D8" s="25">
        <f>924000+462000+462000</f>
        <v>1848000</v>
      </c>
      <c r="E8" s="25">
        <v>465050</v>
      </c>
      <c r="F8" s="25">
        <v>471920</v>
      </c>
      <c r="G8" s="25">
        <f>D8-(E8+F8)</f>
        <v>911030</v>
      </c>
      <c r="H8" s="6">
        <f>(E8+F8)*100/D8</f>
        <v>50.70183982683983</v>
      </c>
      <c r="I8" s="125" t="s">
        <v>8</v>
      </c>
      <c r="L8" t="s">
        <v>54</v>
      </c>
    </row>
    <row r="9" spans="1:12" ht="19.899999999999999" customHeight="1" x14ac:dyDescent="0.3">
      <c r="A9" s="124"/>
      <c r="B9" s="45" t="s">
        <v>15</v>
      </c>
      <c r="C9" s="32" t="s">
        <v>24</v>
      </c>
      <c r="D9" s="25">
        <f>81600+40800+40800</f>
        <v>163200</v>
      </c>
      <c r="E9" s="25">
        <v>40900</v>
      </c>
      <c r="F9" s="25">
        <v>40800</v>
      </c>
      <c r="G9" s="25">
        <f t="shared" ref="G9:G32" si="0">D9-(E9+F9)</f>
        <v>81500</v>
      </c>
      <c r="H9" s="6">
        <f t="shared" ref="H9:H33" si="1">(E9+F9)*100/D9</f>
        <v>50.061274509803923</v>
      </c>
      <c r="I9" s="125" t="s">
        <v>8</v>
      </c>
    </row>
    <row r="10" spans="1:12" ht="19.899999999999999" customHeight="1" x14ac:dyDescent="0.3">
      <c r="A10" s="124"/>
      <c r="B10" s="45" t="s">
        <v>16</v>
      </c>
      <c r="C10" s="32" t="s">
        <v>24</v>
      </c>
      <c r="D10" s="25">
        <f>18100+9000+9100</f>
        <v>36200</v>
      </c>
      <c r="E10" s="25">
        <v>9500</v>
      </c>
      <c r="F10" s="25">
        <v>9600</v>
      </c>
      <c r="G10" s="25">
        <f t="shared" si="0"/>
        <v>17100</v>
      </c>
      <c r="H10" s="6">
        <f t="shared" si="1"/>
        <v>52.762430939226519</v>
      </c>
      <c r="I10" s="125" t="s">
        <v>8</v>
      </c>
    </row>
    <row r="11" spans="1:12" ht="19.899999999999999" customHeight="1" x14ac:dyDescent="0.3">
      <c r="A11" s="124"/>
      <c r="B11" s="45" t="s">
        <v>17</v>
      </c>
      <c r="C11" s="32" t="s">
        <v>24</v>
      </c>
      <c r="D11" s="25">
        <f>40100+20000+20100</f>
        <v>80200</v>
      </c>
      <c r="E11" s="25">
        <v>20500</v>
      </c>
      <c r="F11" s="25">
        <v>20500</v>
      </c>
      <c r="G11" s="25">
        <f t="shared" si="0"/>
        <v>39200</v>
      </c>
      <c r="H11" s="6">
        <f t="shared" si="1"/>
        <v>51.122194513715712</v>
      </c>
      <c r="I11" s="125" t="s">
        <v>8</v>
      </c>
    </row>
    <row r="12" spans="1:12" ht="19.899999999999999" customHeight="1" x14ac:dyDescent="0.3">
      <c r="A12" s="124"/>
      <c r="B12" s="45" t="s">
        <v>18</v>
      </c>
      <c r="C12" s="32" t="s">
        <v>24</v>
      </c>
      <c r="D12" s="25">
        <f>417500+208750+208750</f>
        <v>835000</v>
      </c>
      <c r="E12" s="25">
        <v>205308.86</v>
      </c>
      <c r="F12" s="25">
        <v>219550.73</v>
      </c>
      <c r="G12" s="25">
        <f t="shared" si="0"/>
        <v>410140.41000000003</v>
      </c>
      <c r="H12" s="6">
        <f t="shared" si="1"/>
        <v>50.881388023952098</v>
      </c>
      <c r="I12" s="125" t="s">
        <v>8</v>
      </c>
    </row>
    <row r="13" spans="1:12" ht="19.899999999999999" customHeight="1" x14ac:dyDescent="0.3">
      <c r="A13" s="124"/>
      <c r="B13" s="45" t="s">
        <v>19</v>
      </c>
      <c r="C13" s="32" t="s">
        <v>24</v>
      </c>
      <c r="D13" s="25">
        <f>723700+361850+361750</f>
        <v>1447300</v>
      </c>
      <c r="E13" s="25">
        <v>375420</v>
      </c>
      <c r="F13" s="25">
        <v>352900</v>
      </c>
      <c r="G13" s="25">
        <f t="shared" si="0"/>
        <v>718980</v>
      </c>
      <c r="H13" s="6">
        <f t="shared" si="1"/>
        <v>50.322669798935948</v>
      </c>
      <c r="I13" s="125" t="s">
        <v>8</v>
      </c>
    </row>
    <row r="14" spans="1:12" ht="19.899999999999999" customHeight="1" x14ac:dyDescent="0.3">
      <c r="A14" s="124"/>
      <c r="B14" s="45" t="s">
        <v>20</v>
      </c>
      <c r="C14" s="32" t="s">
        <v>24</v>
      </c>
      <c r="D14" s="25">
        <f>7000*2</f>
        <v>14000</v>
      </c>
      <c r="E14" s="25">
        <v>3500</v>
      </c>
      <c r="F14" s="25">
        <v>3500</v>
      </c>
      <c r="G14" s="25">
        <f t="shared" si="0"/>
        <v>7000</v>
      </c>
      <c r="H14" s="6">
        <f t="shared" si="1"/>
        <v>50</v>
      </c>
      <c r="I14" s="125" t="s">
        <v>8</v>
      </c>
    </row>
    <row r="15" spans="1:12" ht="19.899999999999999" customHeight="1" x14ac:dyDescent="0.3">
      <c r="A15" s="124"/>
      <c r="B15" s="45" t="s">
        <v>21</v>
      </c>
      <c r="C15" s="32" t="s">
        <v>24</v>
      </c>
      <c r="D15" s="27">
        <f>5000*2</f>
        <v>10000</v>
      </c>
      <c r="E15" s="27">
        <v>2500</v>
      </c>
      <c r="F15" s="27">
        <v>2500</v>
      </c>
      <c r="G15" s="25">
        <f t="shared" si="0"/>
        <v>5000</v>
      </c>
      <c r="H15" s="6">
        <f t="shared" si="1"/>
        <v>50</v>
      </c>
      <c r="I15" s="125" t="s">
        <v>8</v>
      </c>
    </row>
    <row r="16" spans="1:12" ht="19.899999999999999" customHeight="1" x14ac:dyDescent="0.3">
      <c r="A16" s="126"/>
      <c r="B16" s="45" t="s">
        <v>22</v>
      </c>
      <c r="C16" s="32" t="s">
        <v>24</v>
      </c>
      <c r="D16" s="27">
        <f>19500+9700+9700</f>
        <v>38900</v>
      </c>
      <c r="E16" s="27">
        <v>13250</v>
      </c>
      <c r="F16" s="27">
        <v>12725</v>
      </c>
      <c r="G16" s="25">
        <f t="shared" si="0"/>
        <v>12925</v>
      </c>
      <c r="H16" s="6">
        <f t="shared" si="1"/>
        <v>66.773778920308487</v>
      </c>
      <c r="I16" s="125" t="s">
        <v>8</v>
      </c>
    </row>
    <row r="17" spans="1:9" ht="19.899999999999999" customHeight="1" x14ac:dyDescent="0.3">
      <c r="A17" s="124"/>
      <c r="B17" s="45" t="s">
        <v>23</v>
      </c>
      <c r="C17" s="32" t="s">
        <v>24</v>
      </c>
      <c r="D17" s="27">
        <f>218400+109200+109300</f>
        <v>436900</v>
      </c>
      <c r="E17" s="27">
        <v>164324.09</v>
      </c>
      <c r="F17" s="127">
        <v>113421.68</v>
      </c>
      <c r="G17" s="25">
        <f t="shared" si="0"/>
        <v>159154.22999999998</v>
      </c>
      <c r="H17" s="6">
        <f t="shared" si="1"/>
        <v>63.571931792172123</v>
      </c>
      <c r="I17" s="125" t="s">
        <v>8</v>
      </c>
    </row>
    <row r="18" spans="1:9" ht="45" customHeight="1" x14ac:dyDescent="0.2">
      <c r="A18" s="128">
        <v>2</v>
      </c>
      <c r="B18" s="54" t="s">
        <v>25</v>
      </c>
      <c r="C18" s="32" t="s">
        <v>24</v>
      </c>
      <c r="D18" s="129">
        <v>175500</v>
      </c>
      <c r="E18" s="129">
        <v>44800</v>
      </c>
      <c r="F18" s="130">
        <v>43600</v>
      </c>
      <c r="G18" s="25">
        <f t="shared" si="0"/>
        <v>87100</v>
      </c>
      <c r="H18" s="56">
        <f t="shared" si="1"/>
        <v>50.370370370370374</v>
      </c>
      <c r="I18" s="131" t="s">
        <v>8</v>
      </c>
    </row>
    <row r="19" spans="1:9" s="39" customFormat="1" ht="90" customHeight="1" x14ac:dyDescent="0.2">
      <c r="A19" s="132">
        <v>3</v>
      </c>
      <c r="B19" s="54" t="s">
        <v>27</v>
      </c>
      <c r="C19" s="32" t="s">
        <v>24</v>
      </c>
      <c r="D19" s="130">
        <v>4670</v>
      </c>
      <c r="E19" s="131">
        <v>2140</v>
      </c>
      <c r="F19" s="130">
        <v>1140</v>
      </c>
      <c r="G19" s="25">
        <f t="shared" si="0"/>
        <v>1390</v>
      </c>
      <c r="H19" s="56">
        <f t="shared" si="1"/>
        <v>70.235546038543902</v>
      </c>
      <c r="I19" s="131" t="s">
        <v>8</v>
      </c>
    </row>
    <row r="20" spans="1:9" ht="90" customHeight="1" x14ac:dyDescent="0.2">
      <c r="A20" s="128">
        <v>4</v>
      </c>
      <c r="B20" s="54" t="s">
        <v>28</v>
      </c>
      <c r="C20" s="32" t="s">
        <v>24</v>
      </c>
      <c r="D20" s="130">
        <v>78000</v>
      </c>
      <c r="E20" s="131">
        <v>39000</v>
      </c>
      <c r="F20" s="130">
        <v>15720</v>
      </c>
      <c r="G20" s="25">
        <f t="shared" si="0"/>
        <v>23280</v>
      </c>
      <c r="H20" s="56">
        <f t="shared" si="1"/>
        <v>70.15384615384616</v>
      </c>
      <c r="I20" s="131" t="s">
        <v>8</v>
      </c>
    </row>
    <row r="21" spans="1:9" ht="90" customHeight="1" x14ac:dyDescent="0.2">
      <c r="A21" s="128">
        <v>5</v>
      </c>
      <c r="B21" s="54" t="s">
        <v>29</v>
      </c>
      <c r="C21" s="32" t="s">
        <v>24</v>
      </c>
      <c r="D21" s="130">
        <v>10350</v>
      </c>
      <c r="E21" s="131">
        <v>3500</v>
      </c>
      <c r="F21" s="130">
        <v>3400</v>
      </c>
      <c r="G21" s="25">
        <f t="shared" si="0"/>
        <v>3450</v>
      </c>
      <c r="H21" s="56">
        <f t="shared" si="1"/>
        <v>66.666666666666671</v>
      </c>
      <c r="I21" s="131" t="s">
        <v>8</v>
      </c>
    </row>
    <row r="22" spans="1:9" ht="90" customHeight="1" x14ac:dyDescent="0.2">
      <c r="A22" s="128">
        <v>6</v>
      </c>
      <c r="B22" s="133" t="s">
        <v>30</v>
      </c>
      <c r="C22" s="32" t="s">
        <v>24</v>
      </c>
      <c r="D22" s="130">
        <v>15000</v>
      </c>
      <c r="E22" s="131">
        <v>15000</v>
      </c>
      <c r="F22" s="130">
        <v>0</v>
      </c>
      <c r="G22" s="25">
        <f t="shared" si="0"/>
        <v>0</v>
      </c>
      <c r="H22" s="56">
        <f t="shared" si="1"/>
        <v>100</v>
      </c>
      <c r="I22" s="131" t="s">
        <v>8</v>
      </c>
    </row>
    <row r="23" spans="1:9" ht="90" customHeight="1" x14ac:dyDescent="0.2">
      <c r="A23" s="128">
        <v>7</v>
      </c>
      <c r="B23" s="52" t="s">
        <v>31</v>
      </c>
      <c r="C23" s="32" t="s">
        <v>24</v>
      </c>
      <c r="D23" s="130">
        <v>76100</v>
      </c>
      <c r="E23" s="131">
        <v>19100</v>
      </c>
      <c r="F23" s="130">
        <v>19000</v>
      </c>
      <c r="G23" s="25">
        <f t="shared" si="0"/>
        <v>38000</v>
      </c>
      <c r="H23" s="56">
        <f t="shared" si="1"/>
        <v>50.065703022339029</v>
      </c>
      <c r="I23" s="131" t="s">
        <v>8</v>
      </c>
    </row>
    <row r="24" spans="1:9" ht="90" customHeight="1" x14ac:dyDescent="0.2">
      <c r="A24" s="128">
        <v>8</v>
      </c>
      <c r="B24" s="52" t="s">
        <v>32</v>
      </c>
      <c r="C24" s="32" t="s">
        <v>24</v>
      </c>
      <c r="D24" s="130">
        <v>3326</v>
      </c>
      <c r="E24" s="131">
        <v>3326</v>
      </c>
      <c r="F24" s="130">
        <v>0</v>
      </c>
      <c r="G24" s="25">
        <f t="shared" si="0"/>
        <v>0</v>
      </c>
      <c r="H24" s="56">
        <f t="shared" si="1"/>
        <v>100</v>
      </c>
      <c r="I24" s="131" t="s">
        <v>8</v>
      </c>
    </row>
    <row r="25" spans="1:9" ht="90" customHeight="1" x14ac:dyDescent="0.2">
      <c r="A25" s="128">
        <v>9</v>
      </c>
      <c r="B25" s="52" t="s">
        <v>33</v>
      </c>
      <c r="C25" s="32" t="s">
        <v>24</v>
      </c>
      <c r="D25" s="130">
        <v>33600</v>
      </c>
      <c r="E25" s="131">
        <v>33600</v>
      </c>
      <c r="F25" s="130">
        <v>0</v>
      </c>
      <c r="G25" s="25">
        <f t="shared" si="0"/>
        <v>0</v>
      </c>
      <c r="H25" s="56">
        <f t="shared" si="1"/>
        <v>100</v>
      </c>
      <c r="I25" s="131" t="s">
        <v>8</v>
      </c>
    </row>
    <row r="26" spans="1:9" ht="90" customHeight="1" x14ac:dyDescent="0.2">
      <c r="A26" s="128">
        <v>10</v>
      </c>
      <c r="B26" s="52" t="s">
        <v>34</v>
      </c>
      <c r="C26" s="32" t="s">
        <v>24</v>
      </c>
      <c r="D26" s="130">
        <v>60000</v>
      </c>
      <c r="E26" s="131">
        <v>30000</v>
      </c>
      <c r="F26" s="130">
        <v>30000</v>
      </c>
      <c r="G26" s="25">
        <f t="shared" si="0"/>
        <v>0</v>
      </c>
      <c r="H26" s="56">
        <f t="shared" si="1"/>
        <v>100</v>
      </c>
      <c r="I26" s="131" t="s">
        <v>8</v>
      </c>
    </row>
    <row r="27" spans="1:9" ht="90" customHeight="1" x14ac:dyDescent="0.2">
      <c r="A27" s="128">
        <v>11</v>
      </c>
      <c r="B27" s="52" t="s">
        <v>35</v>
      </c>
      <c r="C27" s="32" t="s">
        <v>24</v>
      </c>
      <c r="D27" s="130">
        <v>2000</v>
      </c>
      <c r="E27" s="131">
        <v>2000</v>
      </c>
      <c r="F27" s="130">
        <v>0</v>
      </c>
      <c r="G27" s="25">
        <f t="shared" si="0"/>
        <v>0</v>
      </c>
      <c r="H27" s="130">
        <f t="shared" si="1"/>
        <v>100</v>
      </c>
      <c r="I27" s="131" t="s">
        <v>8</v>
      </c>
    </row>
    <row r="28" spans="1:9" ht="90" customHeight="1" x14ac:dyDescent="0.2">
      <c r="A28" s="128">
        <v>12</v>
      </c>
      <c r="B28" s="53" t="s">
        <v>36</v>
      </c>
      <c r="C28" s="32" t="s">
        <v>24</v>
      </c>
      <c r="D28" s="130">
        <v>10000</v>
      </c>
      <c r="E28" s="131">
        <v>10000</v>
      </c>
      <c r="F28" s="130">
        <v>0</v>
      </c>
      <c r="G28" s="131">
        <f t="shared" si="0"/>
        <v>0</v>
      </c>
      <c r="H28" s="130">
        <f t="shared" si="1"/>
        <v>100</v>
      </c>
      <c r="I28" s="131" t="s">
        <v>8</v>
      </c>
    </row>
    <row r="29" spans="1:9" ht="90" customHeight="1" x14ac:dyDescent="0.2">
      <c r="A29" s="128">
        <v>13</v>
      </c>
      <c r="B29" s="53" t="s">
        <v>37</v>
      </c>
      <c r="C29" s="32" t="s">
        <v>24</v>
      </c>
      <c r="D29" s="130">
        <v>37000</v>
      </c>
      <c r="E29" s="131">
        <v>7800</v>
      </c>
      <c r="F29" s="130">
        <v>13600</v>
      </c>
      <c r="G29" s="131">
        <f t="shared" si="0"/>
        <v>15600</v>
      </c>
      <c r="H29" s="130">
        <f t="shared" si="1"/>
        <v>57.837837837837839</v>
      </c>
      <c r="I29" s="131" t="s">
        <v>8</v>
      </c>
    </row>
    <row r="30" spans="1:9" ht="90" customHeight="1" x14ac:dyDescent="0.2">
      <c r="A30" s="128">
        <v>14</v>
      </c>
      <c r="B30" s="52" t="s">
        <v>38</v>
      </c>
      <c r="C30" s="32" t="s">
        <v>24</v>
      </c>
      <c r="D30" s="130">
        <v>7200</v>
      </c>
      <c r="E30" s="131">
        <v>0</v>
      </c>
      <c r="F30" s="130">
        <v>0</v>
      </c>
      <c r="G30" s="131">
        <f t="shared" si="0"/>
        <v>7200</v>
      </c>
      <c r="H30" s="130">
        <f t="shared" si="1"/>
        <v>0</v>
      </c>
      <c r="I30" s="131" t="s">
        <v>8</v>
      </c>
    </row>
    <row r="31" spans="1:9" ht="90" customHeight="1" x14ac:dyDescent="0.2">
      <c r="A31" s="128">
        <v>15</v>
      </c>
      <c r="B31" s="52" t="s">
        <v>39</v>
      </c>
      <c r="C31" s="32" t="s">
        <v>24</v>
      </c>
      <c r="D31" s="130">
        <v>1020</v>
      </c>
      <c r="E31" s="131">
        <v>1020</v>
      </c>
      <c r="F31" s="130">
        <v>0</v>
      </c>
      <c r="G31" s="131">
        <f t="shared" si="0"/>
        <v>0</v>
      </c>
      <c r="H31" s="130">
        <f t="shared" si="1"/>
        <v>100</v>
      </c>
      <c r="I31" s="131" t="s">
        <v>8</v>
      </c>
    </row>
    <row r="32" spans="1:9" ht="53.45" customHeight="1" x14ac:dyDescent="0.2">
      <c r="A32" s="128">
        <v>16</v>
      </c>
      <c r="B32" s="61" t="s">
        <v>43</v>
      </c>
      <c r="C32" s="32" t="s">
        <v>24</v>
      </c>
      <c r="D32" s="130">
        <v>14980</v>
      </c>
      <c r="E32" s="131">
        <v>0</v>
      </c>
      <c r="F32" s="130">
        <v>14980</v>
      </c>
      <c r="G32" s="131">
        <f t="shared" si="0"/>
        <v>0</v>
      </c>
      <c r="H32" s="130">
        <f t="shared" si="1"/>
        <v>100</v>
      </c>
      <c r="I32" s="131" t="s">
        <v>8</v>
      </c>
    </row>
    <row r="33" spans="1:9" ht="19.899999999999999" customHeight="1" x14ac:dyDescent="0.3">
      <c r="A33" s="3"/>
      <c r="B33" s="134" t="s">
        <v>1</v>
      </c>
      <c r="C33" s="134"/>
      <c r="D33" s="135">
        <f>SUM(D8:D32)</f>
        <v>5438446</v>
      </c>
      <c r="E33" s="135">
        <f>SUM(E8:E32)</f>
        <v>1511538.95</v>
      </c>
      <c r="F33" s="135">
        <f>SUM(F8:F32)</f>
        <v>1388857.41</v>
      </c>
      <c r="G33" s="135">
        <f>SUM(G8:G32)</f>
        <v>2538049.64</v>
      </c>
      <c r="H33" s="136">
        <f t="shared" si="1"/>
        <v>53.331344284746045</v>
      </c>
      <c r="I33" s="3"/>
    </row>
    <row r="34" spans="1:9" ht="19.899999999999999" customHeight="1" x14ac:dyDescent="0.3">
      <c r="A34" s="9"/>
      <c r="B34" s="10"/>
      <c r="C34" s="10"/>
      <c r="D34" s="11"/>
      <c r="E34" s="11"/>
      <c r="F34" s="11"/>
      <c r="G34" s="11"/>
      <c r="H34" s="12"/>
      <c r="I34" s="40"/>
    </row>
    <row r="35" spans="1:9" ht="19.899999999999999" customHeight="1" x14ac:dyDescent="0.35">
      <c r="A35" s="13"/>
      <c r="B35" s="17"/>
      <c r="C35" s="17"/>
      <c r="D35" s="17"/>
      <c r="E35" s="59" t="s">
        <v>42</v>
      </c>
      <c r="F35" s="14"/>
      <c r="G35" s="14"/>
      <c r="H35" s="15"/>
      <c r="I35" s="41"/>
    </row>
    <row r="36" spans="1:9" ht="19.899999999999999" customHeight="1" x14ac:dyDescent="0.3">
      <c r="A36" s="13"/>
      <c r="B36" s="57" t="s">
        <v>46</v>
      </c>
      <c r="C36" s="55"/>
      <c r="D36" s="17"/>
      <c r="E36" s="55" t="s">
        <v>40</v>
      </c>
      <c r="F36" s="18"/>
      <c r="G36" s="58" t="s">
        <v>41</v>
      </c>
      <c r="H36" s="16"/>
      <c r="I36" s="41"/>
    </row>
    <row r="37" spans="1:9" ht="20.25" customHeight="1" x14ac:dyDescent="0.3">
      <c r="A37" s="13"/>
      <c r="B37" s="8" t="s">
        <v>47</v>
      </c>
      <c r="C37" s="8"/>
      <c r="D37" s="8"/>
      <c r="E37" s="8"/>
      <c r="F37" s="8" t="s">
        <v>50</v>
      </c>
      <c r="G37" s="18"/>
      <c r="H37" s="16"/>
      <c r="I37" s="41"/>
    </row>
    <row r="38" spans="1:9" ht="20.25" customHeight="1" x14ac:dyDescent="0.3">
      <c r="A38" s="13"/>
      <c r="B38" s="8" t="s">
        <v>48</v>
      </c>
      <c r="C38" s="8"/>
      <c r="D38" s="8"/>
      <c r="E38" s="8"/>
      <c r="F38" s="8" t="s">
        <v>51</v>
      </c>
      <c r="G38" s="18"/>
      <c r="H38" s="16"/>
      <c r="I38" s="41"/>
    </row>
    <row r="39" spans="1:9" ht="22.5" customHeight="1" x14ac:dyDescent="0.3">
      <c r="A39" s="13"/>
      <c r="B39" s="60" t="s">
        <v>49</v>
      </c>
      <c r="C39" s="8"/>
      <c r="D39" s="8"/>
      <c r="E39" s="8"/>
      <c r="F39" s="60">
        <v>46116</v>
      </c>
      <c r="G39" s="18"/>
      <c r="H39" s="16"/>
      <c r="I39" s="41"/>
    </row>
    <row r="40" spans="1:9" ht="20.25" x14ac:dyDescent="0.3">
      <c r="B40" s="48"/>
      <c r="C40" s="8"/>
      <c r="D40" s="7"/>
      <c r="E40" s="7"/>
    </row>
    <row r="41" spans="1:9" ht="20.25" x14ac:dyDescent="0.3">
      <c r="B41" s="47"/>
      <c r="C41" s="8"/>
      <c r="D41" s="7"/>
      <c r="E41" s="7"/>
    </row>
    <row r="44" spans="1:9" ht="14.25" customHeight="1" x14ac:dyDescent="0.2"/>
    <row r="45" spans="1:9" ht="14.25" customHeight="1" x14ac:dyDescent="0.2"/>
    <row r="46" spans="1:9" ht="14.25" customHeight="1" x14ac:dyDescent="0.2"/>
  </sheetData>
  <mergeCells count="12">
    <mergeCell ref="B33:C33"/>
    <mergeCell ref="E4:F4"/>
    <mergeCell ref="A1:I1"/>
    <mergeCell ref="A2:I2"/>
    <mergeCell ref="A3:I3"/>
    <mergeCell ref="I4:I6"/>
    <mergeCell ref="H4:H6"/>
    <mergeCell ref="A4:A6"/>
    <mergeCell ref="B4:B6"/>
    <mergeCell ref="G4:G6"/>
    <mergeCell ref="D4:D6"/>
    <mergeCell ref="C4:C6"/>
  </mergeCells>
  <pageMargins left="0.70866141732283472" right="0.70866141732283472" top="0.74803149606299213" bottom="0.64322916666666663" header="0.31496062992125984" footer="0.31496062992125984"/>
  <pageSetup paperSize="9" scale="69" orientation="landscape" horizontalDpi="300" verticalDpi="300" r:id="rId1"/>
  <rowBreaks count="3" manualBreakCount="3">
    <brk id="17" max="6" man="1"/>
    <brk id="22" max="8" man="1"/>
    <brk id="2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ไตรมาส 1</vt:lpstr>
      <vt:lpstr>ไตรมาส 2 </vt:lpstr>
      <vt:lpstr>ไตรสาส1-2</vt:lpstr>
      <vt:lpstr>'ไตรมาส 1'!Print_Area</vt:lpstr>
      <vt:lpstr>'ไตรมาส 2 '!Print_Area</vt:lpstr>
      <vt:lpstr>'ไตรสาส1-2'!Print_Area</vt:lpstr>
      <vt:lpstr>'ไตรมาส 1'!Print_Titles</vt:lpstr>
      <vt:lpstr>'ไตรมาส 2 '!Print_Titles</vt:lpstr>
      <vt:lpstr>'ไตรสาส1-2'!Print_Titles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2026-07-22T04:51:18Z</cp:lastPrinted>
  <dcterms:created xsi:type="dcterms:W3CDTF">2024-01-10T07:59:11Z</dcterms:created>
  <dcterms:modified xsi:type="dcterms:W3CDTF">2026-07-22T04:51:41Z</dcterms:modified>
</cp:coreProperties>
</file>