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639259C6-B8CD-4218-AE53-FF68E4E35B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1" l="1"/>
  <c r="D45" i="1"/>
  <c r="D55" i="1"/>
  <c r="D67" i="1" s="1"/>
  <c r="D23" i="1"/>
  <c r="D26" i="1"/>
  <c r="D29" i="1"/>
  <c r="D20" i="1"/>
  <c r="D35" i="1" s="1"/>
  <c r="D17" i="1"/>
  <c r="D14" i="1"/>
  <c r="D13" i="1"/>
  <c r="D12" i="1"/>
  <c r="D11" i="1"/>
  <c r="D10" i="1"/>
  <c r="D9" i="1"/>
  <c r="D18" i="1"/>
  <c r="D39" i="1"/>
  <c r="D16" i="1"/>
  <c r="D15" i="1"/>
  <c r="D54" i="1" l="1"/>
  <c r="D19" i="1"/>
  <c r="D68" i="1" l="1"/>
</calcChain>
</file>

<file path=xl/sharedStrings.xml><?xml version="1.0" encoding="utf-8"?>
<sst xmlns="http://schemas.openxmlformats.org/spreadsheetml/2006/main" count="138" uniqueCount="86">
  <si>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</si>
  <si>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</si>
  <si>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</si>
  <si>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</si>
  <si>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</si>
  <si>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</si>
  <si>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</si>
  <si>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</si>
  <si>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</si>
  <si>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</si>
  <si>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ในชีวิตและทรัพย์สิน</t>
  </si>
  <si>
    <t>ประชาชนมีความปลอดภัย</t>
  </si>
  <si>
    <t xml:space="preserve"> -</t>
  </si>
  <si>
    <t>"</t>
  </si>
  <si>
    <t>กระบวนการยุติธรรม</t>
  </si>
  <si>
    <t>-</t>
  </si>
  <si>
    <t>ป้องกันการเกิดอุบัติเหตุทางถนน</t>
  </si>
  <si>
    <t>ลดปัญหายาเสพติดในสถานศึกษา</t>
  </si>
  <si>
    <t>เพื่อเพิ่มประสิทธิภาพให้กับข้าราชการ</t>
  </si>
  <si>
    <t>ตำรวจ ในการบริการประชาชน และ</t>
  </si>
  <si>
    <t>อำนวยความยุติธรรมได้อย่างรวดเร็ว</t>
  </si>
  <si>
    <t>กำหนดมาตรการในการ ประหยัดพลังงาน</t>
  </si>
  <si>
    <t xml:space="preserve">และเพิ่มประสิทธิภาพการบริการประชาชน </t>
  </si>
  <si>
    <t>ค่าใช้จ่ายสาธารณูปโภคลดลง</t>
  </si>
  <si>
    <t xml:space="preserve"> "</t>
  </si>
  <si>
    <t>สามารถลดการแพร่ระบาด ในชุมชนเป้าหมาย</t>
  </si>
  <si>
    <t>โครงการ : การบังคับใช้กฎหมายอำนวยความยุติธรรม และบริการประชาชน</t>
  </si>
  <si>
    <t>กิจกรรม : การบังคับใช้กฎหมายและบริการประชาชน</t>
  </si>
  <si>
    <t>การสร้างภาคีเครือข่ายต่อการเข้ามา มีส่วนร่วมในกิจกรรมของตำรวจ</t>
  </si>
  <si>
    <t>ประชาชนมีความปลอดภัย ในชีวิตและทรัพย์สิน</t>
  </si>
  <si>
    <t>เพื่อเพิ่มประสิทธิภาพให้กับข้าราชการ ตำรวจ ในการบริการประชาชน และ อำนวยความยุติธรรมได้อย่างรวดเร็ว</t>
  </si>
  <si>
    <t>การสร้างภูมิคุ้มกันในกลุ่ม เป้าหมายระดับโรงเรียน ประถมศึกษาหรือมัธยมศึกษา หรือเทียบเท่า</t>
  </si>
  <si>
    <t>ใช้ในการปฏิบัติหน้าที่  ป้องกันเหตุที่จะเกิดขึ้น</t>
  </si>
  <si>
    <t>รวมยอดทั้งหมด</t>
  </si>
  <si>
    <t>ยอดรวม</t>
  </si>
  <si>
    <t>รายการ</t>
  </si>
  <si>
    <t>ป้องกันปราบปราม การแพร่ระบาด ในชุมชนเป้าหมาย</t>
  </si>
  <si>
    <t>ความพึงพอใจของชุมชน การมี ส่วนร่วมในการป้องกันอาชญากรรม</t>
  </si>
  <si>
    <t>กำหนดหลักเกณฑ์ และวิธีการในการตรวจวัด</t>
  </si>
  <si>
    <t xml:space="preserve">การปฏิบัติต่อผู้ตรวจวัดแอลกอฮอล์ อย่างเป็นธรรม </t>
  </si>
  <si>
    <t>กำหนดมาตรการในการ บังคับใช้กฎหมายในช่วง เทศกาลปีใหม่</t>
  </si>
  <si>
    <t>ค่าตอบแทน ใช้สอยและวัสดุ</t>
  </si>
  <si>
    <t>รักษาความสงบเรียบร้อย และการจราจร</t>
  </si>
  <si>
    <t>เพิ่มประสิทธิภาพของกระบวนการยุติธรรม ให้ความเป็นธรรมกับประชาชน</t>
  </si>
  <si>
    <t>ความพึงพอใจของชุมชน การมีส่วนร่วมในการป้องกันอาชญากรรม</t>
  </si>
  <si>
    <t>เพื่อเป็นค่าเบี้ยเลี้ยงประชุมของ กต.ตร.สน.</t>
  </si>
  <si>
    <t xml:space="preserve">ประจำปีงบประมาณ พ.ศ. 2569 </t>
  </si>
  <si>
    <t>รักษาความสงบเรียบร้อย และความมั่นคงของสถาบันหลักของชาติ</t>
  </si>
  <si>
    <t>สถาบันหลักของชาติมีความปลอดภัย ในชีวิตและทรัพย์สิน</t>
  </si>
  <si>
    <t>1.1 ค่าตอบแทนนอกเวลาราชการ (OT)</t>
  </si>
  <si>
    <t>1.2 ค่าเบี้ยเลี้ยง ที่พัก พาหนะ</t>
  </si>
  <si>
    <t>1.3 ค่าซ่อมแซมยานพาหนะ</t>
  </si>
  <si>
    <t>1.4 ค่าจ้างเหมาบริการ ทำความสะอาด</t>
  </si>
  <si>
    <t>1.5 ค่าน้ำมันรถยนต์ รถยนต์ (สนาม)</t>
  </si>
  <si>
    <t>1.6 ค่าน้ำมันรถยนต์ รถจักรยานยนต์ (สนาม)</t>
  </si>
  <si>
    <t>1.7 ค่าวัสดุสำนักงาน</t>
  </si>
  <si>
    <t>1.8 ค่าวัสดุจราจร</t>
  </si>
  <si>
    <t>1.9 วัสดุอาหาร (ผู้ต้องหา)</t>
  </si>
  <si>
    <t>1.10 ค่าสาธารณูปโภค</t>
  </si>
  <si>
    <t>การป้องกันปราบปราม อาชญากรรมทางเทคโนโลยีฯ</t>
  </si>
  <si>
    <t>ป้องกันปราบปราม อาชญากรรมทางเทคโนโลยีฯ</t>
  </si>
  <si>
    <t>ต.ค.68 -  ก.ย.69</t>
  </si>
  <si>
    <t xml:space="preserve">แผนการใช้จ่ายงบประมาณ </t>
  </si>
  <si>
    <t>- ทราบ</t>
  </si>
  <si>
    <t>พ.ต.อ.</t>
  </si>
  <si>
    <t>โครงการ : ปฏิรูประบบงานตำรวจ
กิจกรรม : การปฏิรูประบบงานสอบสวนและการบังคับใช้กฎหมาย</t>
  </si>
  <si>
    <t xml:space="preserve">โครงการ : สร้างภูมิคุ้มกันและป้องกันยาเสพติด
กิจกรรม : การสร้างภูมิคุ้มกันในกลุ่มเป้าหมายระดับโรงเรียนประถมศึกษา และมัธยมศึกษาหรือเทียบเท่า งบรายจ่ายอื่น รายการค่าใช้จ่าย งบรายจ่ายอื่น โครงการตำรวจประสานโรงเรียน </t>
  </si>
  <si>
    <t xml:space="preserve">โครงการ : สร้างภูมิคุ้มกันและป้องกันยาเสพติด
กิจกรรม : การสร้างภูมิคุ้มกันในกลุ่มเป้าหมายระดับโรงเรียนประถมศึกษา และมัธยมศึกษาหรือเทียบเท่า งบรายจ่ายอื่น โครงการดำเนินงานตำบลยั่งยืน </t>
  </si>
  <si>
    <t>โครงการ : ปราบปรามการค้ายาเสพติด  
กิจกรรม : การสกัดกั้น ปราบปราม การผลิต การค้ายาเสพติด
งบรายจ่าอื่น ค่าใช้จ่ายในการปราบปรามนักค้ายาเสพติดและสกัดกั้น การนำเข้า - ส่งออก</t>
  </si>
  <si>
    <t>โครงการ : การบังคับใช้กฎหมายอำนวยความยุติธรรม และบริการประชาชน
กิจกรรม : การมีส่วนร่วมของประชาชนในการป้องกันอาชญากรรม งบรายจ่ายอื่น โครงการสร้างเครือข่ายการมีส่วนร่วมของประชาชนในการแก้ไขปัญหาความเดือนร้อนของประชาชนในระดับสถานีตำรวจ เพื่อสนับสนุนการป้องกันอาชญากรรม</t>
  </si>
  <si>
    <t>โครงการ : การบังคับใช้กฎหมายอำนวยความยุติธรรม และบริการประชาชน
กิจกรรม : การมีส่วนร่วมของประชาชนในการป้องกันอาชญากรรม
งบดำเนินงาน ค่าตอบแทน ใช้สอย และวัสดุ</t>
  </si>
  <si>
    <t xml:space="preserve">โครงการ : การบังคับใช้กฎหมายอำนวยความยุติธรรม และบริการประชาชน
กิจกรรม : การบังคับใช้กฎหมายและบริการประชาชน
รายการค่าเครื่องตรวจวัดแอลกอฮอล์ </t>
  </si>
  <si>
    <t>โครงการ : การบังคับใช้กฎหมายอำนวยความยุติธรรม และบริการประชาชน
กิจกรรม : การบังคับใช้กฎหมายและบริการประชาชน
งบรายจ่ายอื่น โครงการรณรงค์ป้องกันและแก้ไขปัญหาอุบัติเหตุทางถนนช่วงเทศการสำคัญ (ปีใหม่)</t>
  </si>
  <si>
    <t>โครงการ : การบังคับใช้กฎหมายอำนวยความยุติธรรม และบริการประชาชน
กิจกรรม : การบังคับใช้กฎหมายและบริการประชาชน
ค่าน้ำมันเชื้อเพลิงสำหรับรถยนต์เช่า รถยนต์ตู้โดยสาร(ทดแทน)ฯ และรถยนต์เอนกประสงค์ (ทดแทน)</t>
  </si>
  <si>
    <t xml:space="preserve">โครงการ : การบังคับใช้กฎหมายอำนวยความยุติธรรม และบริการประชาชน
กิจกรรม : การบังคับใช้กฎหมายและบริการประชาชน
งบดำเนินงาน ค่าตอบแทน ใช้สอยและวัสดุ เพื่อเป็นค่าเบี้ยเลี้ยงประชุมของ กต.ตร.สน. </t>
  </si>
  <si>
    <t>โครงการ : ปราบปรามการค้ายาเสพติด  
กิจกรรม : สกัดกั้น ปราบปราม การผลิต การค้ายาเสพติด
งบรายจ่ายอื่น รายการค่าใช้จ่ายในการปราบปรามนักค้ายาเสพติด และสกัดกั้น การนำเข้า - ส่งออกยาเสพติด เพื่อเป็นค่าตอบแทนชุดปฏิบัติการปิดล้อมตรวจคนในการดำเนินการปิดล้อมตรวจคนยาเสพติด</t>
  </si>
  <si>
    <t xml:space="preserve">โครงการ : สร้างภูมิคุ้มกันและป้องกันยาเสพติด
กิจกรรม : การสร้างภูมิคุ้มกันในกลุ่มเป้าหมายระดับโรงเรียนประถมศึกษาและมัธยมหรือเทียบเท่า งบรายจ่ายอื่น รายการค่าใช้จ่ายโครงการการศึกษาเพื่อต่อต้านการใช้ยาเสพติดในเด็กนักเรียน (D.A.R.E. ประเทศไทย) สำหรับเป็นค่าตอบแทนการสอนครูตำรวจ D.A.R.E. </t>
  </si>
  <si>
    <t>โครงการ : การบังคับใช้กฎหมายอำนวยความยุติธรรม และบริการประชาชน
กิจกรรม : การบังคับใช้กฎหมายและบริการประชาชน งบกลาง 
เพื่อเป็นค่าใช้จ่ายในการดำเนินการศูนย์ปราบปรามอาชญกรรมทางเทคโนโลยีฯ</t>
  </si>
  <si>
    <t>โครงการ : การถวายความปลอดภัยพระมหากษัตริย์และพระบรมวงศานุวงศ์
กิจกรรม : การถวายความปลอดภัยพระมหากษัตริย์และพระบรมวงศานุวงศ์
เพื่อเป็นค่าใช้จ่ายในการจัดงานกาชาด ประจำปี 2568</t>
  </si>
  <si>
    <t xml:space="preserve">โครงการ : การรักษาความปลอดภัยและอำนวยความสะดวกการจราจร
กิจกรรม : การจัดการแข่งขันกีฬาซีเกมส์ครั้งที่ 33 พ.ศ.2568
</t>
  </si>
  <si>
    <t>สถานีตำรวจนครบาลจรเข้น้อย</t>
  </si>
  <si>
    <t xml:space="preserve">    พ.ต.ท.หญิง                                ผู้รายงาน</t>
  </si>
  <si>
    <t xml:space="preserve">                  (บุญญาภา   มีโชค)</t>
  </si>
  <si>
    <t xml:space="preserve">              สว.ธร.สน.จรเข้น้อย</t>
  </si>
  <si>
    <t>(วุฒิไกร  จตุคงค์เสรีกุล)</t>
  </si>
  <si>
    <t xml:space="preserve">      ผกก.สน.จรเข้น้อย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</si>
</sst>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(* #,##0.00_);_(* \(#,##0.00\);_(* &quot;-&quot;??_);_(@_)"/>
    <numFmt numFmtId="188" formatCode="_(* #,##0_);_(* \(#,##0\);_(* &quot;-&quot;??_);_(@_)"/>
    <numFmt numFmtId="189" formatCode="[$-D07041E]d\ mmm\ yy;@"/>
    <numFmt numFmtId="190" formatCode="#,##0.00;[Red]#,##0.00"/>
  </numFmts>
  <fonts count="22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b/>
      <sz val="14"/>
      <name val="TH SarabunIT๙"/>
      <family val="2"/>
    </font>
    <font>
      <sz val="12"/>
      <color theme="1"/>
      <name val="TH SarabunIT๙"/>
      <family val="2"/>
    </font>
    <font>
      <sz val="10.5"/>
      <color theme="1"/>
      <name val="TH SarabunIT๙"/>
      <family val="2"/>
    </font>
    <font>
      <b/>
      <sz val="12"/>
      <name val="TH SarabunIT๙"/>
      <family val="2"/>
    </font>
    <font>
      <sz val="8"/>
      <name val="Tahoma"/>
      <family val="2"/>
      <charset val="222"/>
      <scheme val="minor"/>
    </font>
    <font>
      <b/>
      <sz val="13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8"/>
      <name val="TH SarabunIT๙"/>
      <family val="2"/>
    </font>
    <font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b/>
      <sz val="18"/>
      <color rgb="FF000000"/>
      <name val="TH SarabunIT๙"/>
      <family val="2"/>
    </font>
    <font>
      <sz val="11"/>
      <color theme="1"/>
      <name val="TH SarabunIT๙"/>
      <family val="2"/>
    </font>
    <font>
      <sz val="14"/>
      <name val="Angsana New"/>
      <family val="1"/>
    </font>
    <font>
      <sz val="16"/>
      <name val="Angsana New"/>
      <family val="1"/>
    </font>
    <font>
      <b/>
      <sz val="16"/>
      <name val="Angsana New"/>
      <family val="1"/>
    </font>
    <font>
      <sz val="11"/>
      <name val="Angsana New"/>
      <family val="1"/>
    </font>
    <font>
      <sz val="11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2" fillId="0" borderId="0" applyFont="0" applyFill="0" applyBorder="0" applyAlignment="0" applyProtection="0"/>
  </cellStyleXfs>
  <cellXfs count="107">
    <xf numFmtId="0" fontId="0" fillId="0" borderId="0" xfId="0"/>
    <xf numFmtId="0" fontId="1" fillId="0" borderId="0" xfId="0" applyFont="1"/>
    <xf numFmtId="188" fontId="1" fillId="0" borderId="0" xfId="1" applyNumberFormat="1" applyFont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/>
      <protection locked="0"/>
    </xf>
    <xf numFmtId="188" fontId="5" fillId="0" borderId="8" xfId="1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188" fontId="5" fillId="0" borderId="9" xfId="1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188" fontId="5" fillId="0" borderId="4" xfId="1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Protection="1">
      <protection locked="0"/>
    </xf>
    <xf numFmtId="188" fontId="1" fillId="0" borderId="4" xfId="1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/>
      <protection locked="0"/>
    </xf>
    <xf numFmtId="188" fontId="5" fillId="0" borderId="8" xfId="1" applyNumberFormat="1" applyFont="1" applyFill="1" applyBorder="1" applyProtection="1"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9" fillId="0" borderId="10" xfId="0" applyFont="1" applyBorder="1" applyProtection="1">
      <protection locked="0"/>
    </xf>
    <xf numFmtId="0" fontId="4" fillId="0" borderId="4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187" fontId="1" fillId="0" borderId="1" xfId="1" applyFont="1" applyFill="1" applyBorder="1" applyAlignment="1" applyProtection="1">
      <alignment horizontal="right" vertical="center" wrapText="1"/>
      <protection locked="0"/>
    </xf>
    <xf numFmtId="187" fontId="1" fillId="0" borderId="1" xfId="1" applyFont="1" applyFill="1" applyBorder="1" applyAlignment="1" applyProtection="1">
      <alignment horizontal="right"/>
      <protection locked="0"/>
    </xf>
    <xf numFmtId="187" fontId="4" fillId="2" borderId="1" xfId="1" applyFont="1" applyFill="1" applyBorder="1" applyAlignment="1" applyProtection="1">
      <alignment horizontal="center"/>
      <protection locked="0"/>
    </xf>
    <xf numFmtId="187" fontId="3" fillId="2" borderId="1" xfId="1" applyFont="1" applyFill="1" applyBorder="1" applyAlignment="1">
      <alignment horizontal="center" vertical="center"/>
    </xf>
    <xf numFmtId="187" fontId="3" fillId="2" borderId="7" xfId="1" applyFont="1" applyFill="1" applyBorder="1" applyAlignment="1">
      <alignment horizontal="center" vertical="center"/>
    </xf>
    <xf numFmtId="187" fontId="1" fillId="0" borderId="0" xfId="1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188" fontId="10" fillId="0" borderId="0" xfId="1" applyNumberFormat="1" applyFont="1" applyAlignment="1">
      <alignment horizontal="center"/>
    </xf>
    <xf numFmtId="188" fontId="10" fillId="0" borderId="0" xfId="1" applyNumberFormat="1" applyFont="1"/>
    <xf numFmtId="0" fontId="5" fillId="0" borderId="1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/>
    </xf>
    <xf numFmtId="49" fontId="15" fillId="0" borderId="0" xfId="0" applyNumberFormat="1" applyFont="1" applyAlignment="1">
      <alignment horizontal="left"/>
    </xf>
    <xf numFmtId="187" fontId="10" fillId="0" borderId="0" xfId="1" applyFont="1" applyFill="1" applyBorder="1" applyAlignment="1">
      <alignment horizontal="center"/>
    </xf>
    <xf numFmtId="2" fontId="3" fillId="0" borderId="0" xfId="0" applyNumberFormat="1" applyFont="1"/>
    <xf numFmtId="0" fontId="16" fillId="0" borderId="0" xfId="0" applyFont="1" applyAlignment="1">
      <alignment horizontal="center"/>
    </xf>
    <xf numFmtId="187" fontId="16" fillId="0" borderId="0" xfId="1" applyFont="1" applyFill="1" applyBorder="1" applyAlignment="1">
      <alignment horizontal="center"/>
    </xf>
    <xf numFmtId="0" fontId="16" fillId="0" borderId="0" xfId="0" applyFont="1"/>
    <xf numFmtId="188" fontId="14" fillId="0" borderId="0" xfId="1" applyNumberFormat="1" applyFont="1" applyFill="1" applyBorder="1" applyAlignment="1">
      <alignment horizontal="center"/>
    </xf>
    <xf numFmtId="189" fontId="14" fillId="0" borderId="0" xfId="1" applyNumberFormat="1" applyFont="1" applyFill="1" applyBorder="1" applyAlignment="1">
      <alignment horizontal="center"/>
    </xf>
    <xf numFmtId="49" fontId="15" fillId="0" borderId="0" xfId="0" applyNumberFormat="1" applyFont="1" applyAlignment="1">
      <alignment horizontal="right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190" fontId="18" fillId="0" borderId="0" xfId="1" applyNumberFormat="1" applyFont="1" applyFill="1" applyBorder="1" applyAlignment="1">
      <alignment horizontal="center" vertical="center" wrapText="1"/>
    </xf>
    <xf numFmtId="0" fontId="18" fillId="0" borderId="0" xfId="0" applyFont="1"/>
    <xf numFmtId="0" fontId="20" fillId="0" borderId="0" xfId="0" applyFont="1"/>
    <xf numFmtId="0" fontId="21" fillId="0" borderId="0" xfId="0" applyFont="1"/>
    <xf numFmtId="0" fontId="20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89" fontId="14" fillId="0" borderId="0" xfId="1" applyNumberFormat="1" applyFont="1" applyFill="1" applyBorder="1" applyAlignment="1">
      <alignment horizontal="left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7" fontId="1" fillId="0" borderId="8" xfId="1" applyFont="1" applyBorder="1" applyAlignment="1" applyProtection="1">
      <alignment horizontal="center" vertical="center" wrapText="1"/>
      <protection locked="0"/>
    </xf>
    <xf numFmtId="187" fontId="1" fillId="0" borderId="9" xfId="1" applyFont="1" applyBorder="1" applyAlignment="1" applyProtection="1">
      <alignment horizontal="center" vertical="center" wrapText="1"/>
      <protection locked="0"/>
    </xf>
    <xf numFmtId="187" fontId="1" fillId="0" borderId="4" xfId="1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187" fontId="1" fillId="0" borderId="8" xfId="1" applyFont="1" applyBorder="1" applyAlignment="1" applyProtection="1">
      <alignment horizontal="center" vertical="center"/>
      <protection locked="0"/>
    </xf>
    <xf numFmtId="187" fontId="1" fillId="0" borderId="9" xfId="1" applyFont="1" applyBorder="1" applyAlignment="1" applyProtection="1">
      <alignment horizontal="center" vertical="center"/>
      <protection locked="0"/>
    </xf>
    <xf numFmtId="187" fontId="1" fillId="0" borderId="4" xfId="1" applyFont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top"/>
      <protection locked="0"/>
    </xf>
    <xf numFmtId="0" fontId="3" fillId="2" borderId="11" xfId="0" applyFont="1" applyFill="1" applyBorder="1" applyAlignment="1" applyProtection="1">
      <alignment horizontal="center" vertical="top"/>
      <protection locked="0"/>
    </xf>
    <xf numFmtId="0" fontId="3" fillId="2" borderId="7" xfId="0" applyFont="1" applyFill="1" applyBorder="1" applyAlignment="1" applyProtection="1">
      <alignment horizontal="center" vertical="top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88" fontId="4" fillId="2" borderId="4" xfId="1" applyNumberFormat="1" applyFont="1" applyFill="1" applyBorder="1" applyAlignment="1" applyProtection="1">
      <alignment horizontal="center" vertical="center" wrapText="1"/>
      <protection locked="0"/>
    </xf>
    <xf numFmtId="188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188" fontId="4" fillId="2" borderId="8" xfId="1" applyNumberFormat="1" applyFont="1" applyFill="1" applyBorder="1" applyAlignment="1" applyProtection="1">
      <alignment horizontal="center" vertical="center" wrapText="1"/>
      <protection locked="0"/>
    </xf>
    <xf numFmtId="187" fontId="4" fillId="2" borderId="1" xfId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>
      <alignment horizontal="center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437674</xdr:colOff>
      <xdr:row>73</xdr:row>
      <xdr:rowOff>224314</xdr:rowOff>
    </xdr:from>
    <xdr:ext cx="789640" cy="324191"/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0FD2166B-A0E6-9772-A8BC-6C463133466B}"/>
            </a:ext>
          </a:extLst>
        </xdr:cNvPr>
        <xdr:cNvSpPr txBox="1"/>
      </xdr:nvSpPr>
      <xdr:spPr>
        <a:xfrm>
          <a:off x="8510112" y="20179189"/>
          <a:ext cx="789640" cy="324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1 เม.ย.69</a:t>
          </a:r>
        </a:p>
      </xdr:txBody>
    </xdr:sp>
    <xdr:clientData/>
  </xdr:oneCellAnchor>
  <xdr:twoCellAnchor editAs="oneCell">
    <xdr:from>
      <xdr:col>1</xdr:col>
      <xdr:colOff>763191</xdr:colOff>
      <xdr:row>70</xdr:row>
      <xdr:rowOff>10583</xdr:rowOff>
    </xdr:from>
    <xdr:to>
      <xdr:col>1</xdr:col>
      <xdr:colOff>1345406</xdr:colOff>
      <xdr:row>71</xdr:row>
      <xdr:rowOff>280079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FADF097-F25D-404A-9C7E-31B5CA6BF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097" y="19072489"/>
          <a:ext cx="582215" cy="567153"/>
        </a:xfrm>
        <a:prstGeom prst="rect">
          <a:avLst/>
        </a:prstGeom>
      </xdr:spPr>
    </xdr:pic>
    <xdr:clientData/>
  </xdr:twoCellAnchor>
  <xdr:twoCellAnchor editAs="oneCell">
    <xdr:from>
      <xdr:col>5</xdr:col>
      <xdr:colOff>69056</xdr:colOff>
      <xdr:row>69</xdr:row>
      <xdr:rowOff>177269</xdr:rowOff>
    </xdr:from>
    <xdr:to>
      <xdr:col>6</xdr:col>
      <xdr:colOff>97631</xdr:colOff>
      <xdr:row>71</xdr:row>
      <xdr:rowOff>274672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108BDA52-80FF-4FC7-9CE8-E56FA26B4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7744" y="18989144"/>
          <a:ext cx="695325" cy="645091"/>
        </a:xfrm>
        <a:prstGeom prst="rect">
          <a:avLst/>
        </a:prstGeom>
      </xdr:spPr>
    </xdr:pic>
    <xdr:clientData/>
  </xdr:twoCellAnchor>
  <xdr:oneCellAnchor>
    <xdr:from>
      <xdr:col>1</xdr:col>
      <xdr:colOff>404812</xdr:colOff>
      <xdr:row>73</xdr:row>
      <xdr:rowOff>250031</xdr:rowOff>
    </xdr:from>
    <xdr:ext cx="789640" cy="324191"/>
    <xdr:sp macro="" textlink="">
      <xdr:nvSpPr>
        <xdr:cNvPr id="8" name="กล่องข้อความ 7">
          <a:extLst>
            <a:ext uri="{FF2B5EF4-FFF2-40B4-BE49-F238E27FC236}">
              <a16:creationId xmlns:a16="http://schemas.microsoft.com/office/drawing/2014/main" id="{51790878-BA67-4A74-82F9-8295FAED5D89}"/>
            </a:ext>
          </a:extLst>
        </xdr:cNvPr>
        <xdr:cNvSpPr txBox="1"/>
      </xdr:nvSpPr>
      <xdr:spPr>
        <a:xfrm>
          <a:off x="797718" y="20204906"/>
          <a:ext cx="789640" cy="324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1 เม.ย.69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1"/>
  <sheetViews>
    <sheetView showGridLines="0" tabSelected="1" view="pageBreakPreview" zoomScale="80" zoomScaleNormal="80" zoomScaleSheetLayoutView="80" workbookViewId="0">
      <selection activeCell="O63" sqref="O63"/>
    </sheetView>
  </sheetViews>
  <sheetFormatPr defaultColWidth="9.125" defaultRowHeight="18.75" x14ac:dyDescent="0.3"/>
  <cols>
    <col min="1" max="1" width="5.125" style="50" customWidth="1"/>
    <col min="2" max="2" width="58.875" style="1" customWidth="1"/>
    <col min="3" max="3" width="26.25" style="2" customWidth="1"/>
    <col min="4" max="4" width="15.625" style="32" customWidth="1"/>
    <col min="5" max="5" width="6.25" style="1" customWidth="1"/>
    <col min="6" max="6" width="8.75" style="1" customWidth="1"/>
    <col min="7" max="7" width="5" style="1" bestFit="1" customWidth="1"/>
    <col min="8" max="8" width="4.125" style="1" customWidth="1"/>
    <col min="9" max="9" width="11.75" style="1" customWidth="1"/>
    <col min="10" max="10" width="26" style="1" customWidth="1"/>
    <col min="11" max="16384" width="9.125" style="1"/>
  </cols>
  <sheetData>
    <row r="1" spans="1:10" ht="18" customHeight="1" x14ac:dyDescent="0.3">
      <c r="A1" s="87" t="s">
        <v>62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ht="18" customHeight="1" x14ac:dyDescent="0.3">
      <c r="A2" s="87" t="s">
        <v>80</v>
      </c>
      <c r="B2" s="87"/>
      <c r="C2" s="87"/>
      <c r="D2" s="87"/>
      <c r="E2" s="87"/>
      <c r="F2" s="87"/>
      <c r="G2" s="87"/>
      <c r="H2" s="87"/>
      <c r="I2" s="87"/>
      <c r="J2" s="87"/>
    </row>
    <row r="3" spans="1:10" ht="18" customHeight="1" x14ac:dyDescent="0.3">
      <c r="A3" s="88" t="s">
        <v>46</v>
      </c>
      <c r="B3" s="88"/>
      <c r="C3" s="88"/>
      <c r="D3" s="88"/>
      <c r="E3" s="88"/>
      <c r="F3" s="88"/>
      <c r="G3" s="88"/>
      <c r="H3" s="88"/>
      <c r="I3" s="88"/>
      <c r="J3" s="88"/>
    </row>
    <row r="4" spans="1:10" ht="18" customHeight="1" x14ac:dyDescent="0.3">
      <c r="A4" s="95" t="s">
        <v>0</v>
      </c>
      <c r="B4" s="92" t="s">
        <v>35</v>
      </c>
      <c r="C4" s="97" t="s">
        <v>1</v>
      </c>
      <c r="D4" s="89" t="s">
        <v>2</v>
      </c>
      <c r="E4" s="90"/>
      <c r="F4" s="90"/>
      <c r="G4" s="90"/>
      <c r="H4" s="91"/>
      <c r="I4" s="92" t="s">
        <v>8</v>
      </c>
      <c r="J4" s="92" t="s">
        <v>9</v>
      </c>
    </row>
    <row r="5" spans="1:10" x14ac:dyDescent="0.3">
      <c r="A5" s="96"/>
      <c r="B5" s="93"/>
      <c r="C5" s="98"/>
      <c r="D5" s="100" t="s">
        <v>3</v>
      </c>
      <c r="E5" s="101" t="s">
        <v>4</v>
      </c>
      <c r="F5" s="102" t="s">
        <v>5</v>
      </c>
      <c r="G5" s="96" t="s">
        <v>6</v>
      </c>
      <c r="H5" s="96" t="s">
        <v>7</v>
      </c>
      <c r="I5" s="93"/>
      <c r="J5" s="93"/>
    </row>
    <row r="6" spans="1:10" ht="18" customHeight="1" x14ac:dyDescent="0.3">
      <c r="A6" s="96"/>
      <c r="B6" s="93"/>
      <c r="C6" s="99"/>
      <c r="D6" s="100"/>
      <c r="E6" s="101"/>
      <c r="F6" s="102"/>
      <c r="G6" s="96"/>
      <c r="H6" s="96"/>
      <c r="I6" s="93"/>
      <c r="J6" s="94"/>
    </row>
    <row r="7" spans="1:10" ht="31.15" customHeight="1" x14ac:dyDescent="0.3">
      <c r="A7" s="69">
        <v>1</v>
      </c>
      <c r="B7" s="23" t="s">
        <v>26</v>
      </c>
      <c r="C7" s="5" t="s">
        <v>18</v>
      </c>
      <c r="D7" s="72" t="s">
        <v>15</v>
      </c>
      <c r="E7" s="69" t="s">
        <v>12</v>
      </c>
      <c r="F7" s="69" t="s">
        <v>12</v>
      </c>
      <c r="G7" s="69" t="s">
        <v>12</v>
      </c>
      <c r="H7" s="69" t="s">
        <v>12</v>
      </c>
      <c r="I7" s="66" t="s">
        <v>61</v>
      </c>
      <c r="J7" s="4" t="s">
        <v>11</v>
      </c>
    </row>
    <row r="8" spans="1:10" x14ac:dyDescent="0.3">
      <c r="A8" s="70"/>
      <c r="B8" s="24" t="s">
        <v>27</v>
      </c>
      <c r="C8" s="7" t="s">
        <v>19</v>
      </c>
      <c r="D8" s="73"/>
      <c r="E8" s="71"/>
      <c r="F8" s="71"/>
      <c r="G8" s="71"/>
      <c r="H8" s="71"/>
      <c r="I8" s="68"/>
      <c r="J8" s="8" t="s">
        <v>10</v>
      </c>
    </row>
    <row r="9" spans="1:10" ht="18.75" customHeight="1" x14ac:dyDescent="0.3">
      <c r="A9" s="38"/>
      <c r="B9" s="11" t="s">
        <v>49</v>
      </c>
      <c r="C9" s="10" t="s">
        <v>20</v>
      </c>
      <c r="D9" s="27">
        <f>924000+462000+462000</f>
        <v>1848000</v>
      </c>
      <c r="E9" s="13">
        <v>0</v>
      </c>
      <c r="F9" s="13">
        <v>0</v>
      </c>
      <c r="G9" s="13">
        <v>0</v>
      </c>
      <c r="H9" s="13">
        <v>0</v>
      </c>
      <c r="I9" s="37" t="s">
        <v>61</v>
      </c>
      <c r="J9" s="22" t="s">
        <v>22</v>
      </c>
    </row>
    <row r="10" spans="1:10" x14ac:dyDescent="0.3">
      <c r="A10" s="38"/>
      <c r="B10" s="11" t="s">
        <v>50</v>
      </c>
      <c r="C10" s="12" t="s">
        <v>24</v>
      </c>
      <c r="D10" s="27">
        <f>81600+40800+40800</f>
        <v>163200</v>
      </c>
      <c r="E10" s="13">
        <v>0</v>
      </c>
      <c r="F10" s="13">
        <v>0</v>
      </c>
      <c r="G10" s="13">
        <v>0</v>
      </c>
      <c r="H10" s="13">
        <v>0</v>
      </c>
      <c r="I10" s="37" t="s">
        <v>61</v>
      </c>
      <c r="J10" s="6" t="s">
        <v>13</v>
      </c>
    </row>
    <row r="11" spans="1:10" x14ac:dyDescent="0.3">
      <c r="A11" s="38"/>
      <c r="B11" s="11" t="s">
        <v>51</v>
      </c>
      <c r="C11" s="12" t="s">
        <v>24</v>
      </c>
      <c r="D11" s="27">
        <f>18100+9000+9100</f>
        <v>36200</v>
      </c>
      <c r="E11" s="13">
        <v>0</v>
      </c>
      <c r="F11" s="13">
        <v>0</v>
      </c>
      <c r="G11" s="13">
        <v>0</v>
      </c>
      <c r="H11" s="13">
        <v>0</v>
      </c>
      <c r="I11" s="37" t="s">
        <v>61</v>
      </c>
      <c r="J11" s="6" t="s">
        <v>13</v>
      </c>
    </row>
    <row r="12" spans="1:10" x14ac:dyDescent="0.3">
      <c r="A12" s="38"/>
      <c r="B12" s="11" t="s">
        <v>52</v>
      </c>
      <c r="C12" s="12" t="s">
        <v>24</v>
      </c>
      <c r="D12" s="27">
        <f>40100+20000+20100</f>
        <v>80200</v>
      </c>
      <c r="E12" s="13">
        <v>0</v>
      </c>
      <c r="F12" s="13">
        <v>0</v>
      </c>
      <c r="G12" s="13">
        <v>0</v>
      </c>
      <c r="H12" s="13">
        <v>0</v>
      </c>
      <c r="I12" s="37" t="s">
        <v>61</v>
      </c>
      <c r="J12" s="6" t="s">
        <v>13</v>
      </c>
    </row>
    <row r="13" spans="1:10" x14ac:dyDescent="0.3">
      <c r="A13" s="38"/>
      <c r="B13" s="14" t="s">
        <v>53</v>
      </c>
      <c r="C13" s="12" t="s">
        <v>24</v>
      </c>
      <c r="D13" s="27">
        <f>417500+208750+208750</f>
        <v>835000</v>
      </c>
      <c r="E13" s="13">
        <v>0</v>
      </c>
      <c r="F13" s="13">
        <v>0</v>
      </c>
      <c r="G13" s="13">
        <v>0</v>
      </c>
      <c r="H13" s="13">
        <v>0</v>
      </c>
      <c r="I13" s="37" t="s">
        <v>61</v>
      </c>
      <c r="J13" s="6" t="s">
        <v>13</v>
      </c>
    </row>
    <row r="14" spans="1:10" x14ac:dyDescent="0.3">
      <c r="A14" s="38"/>
      <c r="B14" s="14" t="s">
        <v>54</v>
      </c>
      <c r="C14" s="12" t="s">
        <v>24</v>
      </c>
      <c r="D14" s="27">
        <f>723700+361850+361750</f>
        <v>1447300</v>
      </c>
      <c r="E14" s="13">
        <v>0</v>
      </c>
      <c r="F14" s="13">
        <v>0</v>
      </c>
      <c r="G14" s="13">
        <v>0</v>
      </c>
      <c r="H14" s="13">
        <v>0</v>
      </c>
      <c r="I14" s="37" t="s">
        <v>61</v>
      </c>
      <c r="J14" s="6" t="s">
        <v>13</v>
      </c>
    </row>
    <row r="15" spans="1:10" ht="21" customHeight="1" x14ac:dyDescent="0.3">
      <c r="A15" s="38"/>
      <c r="B15" s="14" t="s">
        <v>55</v>
      </c>
      <c r="C15" s="12" t="s">
        <v>24</v>
      </c>
      <c r="D15" s="27">
        <f>7000*2</f>
        <v>14000</v>
      </c>
      <c r="E15" s="13">
        <v>0</v>
      </c>
      <c r="F15" s="13">
        <v>0</v>
      </c>
      <c r="G15" s="13">
        <v>0</v>
      </c>
      <c r="H15" s="13">
        <v>0</v>
      </c>
      <c r="I15" s="37" t="s">
        <v>61</v>
      </c>
      <c r="J15" s="6" t="s">
        <v>13</v>
      </c>
    </row>
    <row r="16" spans="1:10" x14ac:dyDescent="0.3">
      <c r="A16" s="38"/>
      <c r="B16" s="14" t="s">
        <v>56</v>
      </c>
      <c r="C16" s="12" t="s">
        <v>24</v>
      </c>
      <c r="D16" s="28">
        <f>5000*2</f>
        <v>10000</v>
      </c>
      <c r="E16" s="13">
        <v>0</v>
      </c>
      <c r="F16" s="13">
        <v>0</v>
      </c>
      <c r="G16" s="13">
        <v>0</v>
      </c>
      <c r="H16" s="13">
        <v>0</v>
      </c>
      <c r="I16" s="37" t="s">
        <v>61</v>
      </c>
      <c r="J16" s="6" t="s">
        <v>13</v>
      </c>
    </row>
    <row r="17" spans="1:10" x14ac:dyDescent="0.3">
      <c r="A17" s="38"/>
      <c r="B17" s="11" t="s">
        <v>57</v>
      </c>
      <c r="C17" s="12" t="s">
        <v>24</v>
      </c>
      <c r="D17" s="28">
        <f>19500+9700+9700</f>
        <v>38900</v>
      </c>
      <c r="E17" s="13">
        <v>0</v>
      </c>
      <c r="F17" s="13">
        <v>0</v>
      </c>
      <c r="G17" s="13">
        <v>0</v>
      </c>
      <c r="H17" s="13">
        <v>0</v>
      </c>
      <c r="I17" s="37" t="s">
        <v>61</v>
      </c>
      <c r="J17" s="6" t="s">
        <v>13</v>
      </c>
    </row>
    <row r="18" spans="1:10" x14ac:dyDescent="0.3">
      <c r="A18" s="38"/>
      <c r="B18" s="9" t="s">
        <v>58</v>
      </c>
      <c r="C18" s="15" t="s">
        <v>21</v>
      </c>
      <c r="D18" s="28">
        <f>218400+109200+109300</f>
        <v>436900</v>
      </c>
      <c r="E18" s="13">
        <v>0</v>
      </c>
      <c r="F18" s="13">
        <v>0</v>
      </c>
      <c r="G18" s="13">
        <v>0</v>
      </c>
      <c r="H18" s="13">
        <v>0</v>
      </c>
      <c r="I18" s="37" t="s">
        <v>61</v>
      </c>
      <c r="J18" s="6" t="s">
        <v>23</v>
      </c>
    </row>
    <row r="19" spans="1:10" x14ac:dyDescent="0.3">
      <c r="A19" s="104" t="s">
        <v>34</v>
      </c>
      <c r="B19" s="105"/>
      <c r="C19" s="106"/>
      <c r="D19" s="29">
        <f>D18+D17+D16+D15+D14+D13+D12+D11+D10+D9</f>
        <v>4909700</v>
      </c>
      <c r="E19" s="16">
        <v>0</v>
      </c>
      <c r="F19" s="3">
        <v>0</v>
      </c>
      <c r="G19" s="3">
        <v>0</v>
      </c>
      <c r="H19" s="3">
        <v>0</v>
      </c>
      <c r="I19" s="17"/>
      <c r="J19" s="18"/>
    </row>
    <row r="20" spans="1:10" x14ac:dyDescent="0.3">
      <c r="A20" s="69">
        <v>2</v>
      </c>
      <c r="B20" s="81" t="s">
        <v>65</v>
      </c>
      <c r="C20" s="69" t="s">
        <v>14</v>
      </c>
      <c r="D20" s="72">
        <f>87800+44000+43700</f>
        <v>175500</v>
      </c>
      <c r="E20" s="69">
        <v>0</v>
      </c>
      <c r="F20" s="69">
        <v>0</v>
      </c>
      <c r="G20" s="69">
        <v>0</v>
      </c>
      <c r="H20" s="69">
        <v>0</v>
      </c>
      <c r="I20" s="66" t="s">
        <v>61</v>
      </c>
      <c r="J20" s="60" t="s">
        <v>43</v>
      </c>
    </row>
    <row r="21" spans="1:10" x14ac:dyDescent="0.3">
      <c r="A21" s="70"/>
      <c r="B21" s="82"/>
      <c r="C21" s="70"/>
      <c r="D21" s="73"/>
      <c r="E21" s="70"/>
      <c r="F21" s="70"/>
      <c r="G21" s="70"/>
      <c r="H21" s="70"/>
      <c r="I21" s="67"/>
      <c r="J21" s="61"/>
    </row>
    <row r="22" spans="1:10" ht="19.899999999999999" customHeight="1" x14ac:dyDescent="0.3">
      <c r="A22" s="71"/>
      <c r="B22" s="83"/>
      <c r="C22" s="71"/>
      <c r="D22" s="74"/>
      <c r="E22" s="71"/>
      <c r="F22" s="71"/>
      <c r="G22" s="71"/>
      <c r="H22" s="71"/>
      <c r="I22" s="68"/>
      <c r="J22" s="62"/>
    </row>
    <row r="23" spans="1:10" ht="18" customHeight="1" x14ac:dyDescent="0.3">
      <c r="A23" s="69">
        <v>3</v>
      </c>
      <c r="B23" s="81" t="s">
        <v>66</v>
      </c>
      <c r="C23" s="60" t="s">
        <v>31</v>
      </c>
      <c r="D23" s="72">
        <f>2140+1140+1390</f>
        <v>4670</v>
      </c>
      <c r="E23" s="69">
        <v>0</v>
      </c>
      <c r="F23" s="69">
        <v>0</v>
      </c>
      <c r="G23" s="69">
        <v>0</v>
      </c>
      <c r="H23" s="69">
        <v>0</v>
      </c>
      <c r="I23" s="66" t="s">
        <v>61</v>
      </c>
      <c r="J23" s="60" t="s">
        <v>17</v>
      </c>
    </row>
    <row r="24" spans="1:10" ht="36" customHeight="1" x14ac:dyDescent="0.3">
      <c r="A24" s="70"/>
      <c r="B24" s="82"/>
      <c r="C24" s="61"/>
      <c r="D24" s="73"/>
      <c r="E24" s="70"/>
      <c r="F24" s="70"/>
      <c r="G24" s="70"/>
      <c r="H24" s="70"/>
      <c r="I24" s="67"/>
      <c r="J24" s="61"/>
    </row>
    <row r="25" spans="1:10" x14ac:dyDescent="0.3">
      <c r="A25" s="70"/>
      <c r="B25" s="83"/>
      <c r="C25" s="62"/>
      <c r="D25" s="74"/>
      <c r="E25" s="71"/>
      <c r="F25" s="71"/>
      <c r="G25" s="71"/>
      <c r="H25" s="71"/>
      <c r="I25" s="68"/>
      <c r="J25" s="62"/>
    </row>
    <row r="26" spans="1:10" x14ac:dyDescent="0.3">
      <c r="A26" s="69">
        <v>4</v>
      </c>
      <c r="B26" s="81" t="s">
        <v>67</v>
      </c>
      <c r="C26" s="60" t="s">
        <v>31</v>
      </c>
      <c r="D26" s="72">
        <f>39900+15720+22380</f>
        <v>78000</v>
      </c>
      <c r="E26" s="69">
        <v>0</v>
      </c>
      <c r="F26" s="69">
        <v>0</v>
      </c>
      <c r="G26" s="69">
        <v>0</v>
      </c>
      <c r="H26" s="69">
        <v>0</v>
      </c>
      <c r="I26" s="66" t="s">
        <v>61</v>
      </c>
      <c r="J26" s="60" t="s">
        <v>17</v>
      </c>
    </row>
    <row r="27" spans="1:10" ht="36" customHeight="1" x14ac:dyDescent="0.3">
      <c r="A27" s="70"/>
      <c r="B27" s="82"/>
      <c r="C27" s="61"/>
      <c r="D27" s="73"/>
      <c r="E27" s="70"/>
      <c r="F27" s="70"/>
      <c r="G27" s="70"/>
      <c r="H27" s="70"/>
      <c r="I27" s="67"/>
      <c r="J27" s="61"/>
    </row>
    <row r="28" spans="1:10" x14ac:dyDescent="0.3">
      <c r="A28" s="71"/>
      <c r="B28" s="83"/>
      <c r="C28" s="62"/>
      <c r="D28" s="74"/>
      <c r="E28" s="71"/>
      <c r="F28" s="71"/>
      <c r="G28" s="71"/>
      <c r="H28" s="71"/>
      <c r="I28" s="68"/>
      <c r="J28" s="62"/>
    </row>
    <row r="29" spans="1:10" x14ac:dyDescent="0.3">
      <c r="A29" s="69">
        <v>5</v>
      </c>
      <c r="B29" s="81" t="s">
        <v>68</v>
      </c>
      <c r="C29" s="60" t="s">
        <v>36</v>
      </c>
      <c r="D29" s="72">
        <f>6900+3450</f>
        <v>10350</v>
      </c>
      <c r="E29" s="69">
        <v>0</v>
      </c>
      <c r="F29" s="69">
        <v>0</v>
      </c>
      <c r="G29" s="69">
        <v>0</v>
      </c>
      <c r="H29" s="69">
        <v>0</v>
      </c>
      <c r="I29" s="66" t="s">
        <v>61</v>
      </c>
      <c r="J29" s="60" t="s">
        <v>25</v>
      </c>
    </row>
    <row r="30" spans="1:10" x14ac:dyDescent="0.3">
      <c r="A30" s="70"/>
      <c r="B30" s="82"/>
      <c r="C30" s="61"/>
      <c r="D30" s="73"/>
      <c r="E30" s="70"/>
      <c r="F30" s="70"/>
      <c r="G30" s="70"/>
      <c r="H30" s="70"/>
      <c r="I30" s="67"/>
      <c r="J30" s="61"/>
    </row>
    <row r="31" spans="1:10" x14ac:dyDescent="0.3">
      <c r="A31" s="71"/>
      <c r="B31" s="83"/>
      <c r="C31" s="62"/>
      <c r="D31" s="74"/>
      <c r="E31" s="71"/>
      <c r="F31" s="71"/>
      <c r="G31" s="71"/>
      <c r="H31" s="71"/>
      <c r="I31" s="68"/>
      <c r="J31" s="62"/>
    </row>
    <row r="32" spans="1:10" x14ac:dyDescent="0.3">
      <c r="A32" s="69">
        <v>6</v>
      </c>
      <c r="B32" s="84" t="s">
        <v>69</v>
      </c>
      <c r="C32" s="60" t="s">
        <v>28</v>
      </c>
      <c r="D32" s="72">
        <v>15000</v>
      </c>
      <c r="E32" s="69">
        <v>0</v>
      </c>
      <c r="F32" s="69">
        <v>0</v>
      </c>
      <c r="G32" s="69">
        <v>0</v>
      </c>
      <c r="H32" s="69">
        <v>0</v>
      </c>
      <c r="I32" s="66" t="s">
        <v>61</v>
      </c>
      <c r="J32" s="60" t="s">
        <v>44</v>
      </c>
    </row>
    <row r="33" spans="1:10" x14ac:dyDescent="0.3">
      <c r="A33" s="70"/>
      <c r="B33" s="85"/>
      <c r="C33" s="61"/>
      <c r="D33" s="73"/>
      <c r="E33" s="70"/>
      <c r="F33" s="70"/>
      <c r="G33" s="70"/>
      <c r="H33" s="70"/>
      <c r="I33" s="67"/>
      <c r="J33" s="61"/>
    </row>
    <row r="34" spans="1:10" ht="36" customHeight="1" x14ac:dyDescent="0.3">
      <c r="A34" s="71"/>
      <c r="B34" s="86"/>
      <c r="C34" s="62"/>
      <c r="D34" s="74"/>
      <c r="E34" s="71"/>
      <c r="F34" s="71"/>
      <c r="G34" s="71"/>
      <c r="H34" s="71"/>
      <c r="I34" s="68"/>
      <c r="J34" s="62"/>
    </row>
    <row r="35" spans="1:10" ht="24.75" customHeight="1" x14ac:dyDescent="0.3">
      <c r="A35" s="75" t="s">
        <v>34</v>
      </c>
      <c r="B35" s="76"/>
      <c r="C35" s="77"/>
      <c r="D35" s="30">
        <f>SUM(D20:D34)</f>
        <v>283520</v>
      </c>
      <c r="E35" s="25"/>
      <c r="F35" s="25"/>
      <c r="G35" s="25"/>
      <c r="H35" s="25"/>
      <c r="I35" s="26"/>
      <c r="J35" s="25"/>
    </row>
    <row r="36" spans="1:10" x14ac:dyDescent="0.3">
      <c r="A36" s="69">
        <v>7</v>
      </c>
      <c r="B36" s="84" t="s">
        <v>70</v>
      </c>
      <c r="C36" s="60" t="s">
        <v>28</v>
      </c>
      <c r="D36" s="72">
        <f>38100+17600+20400</f>
        <v>76100</v>
      </c>
      <c r="E36" s="69">
        <v>0</v>
      </c>
      <c r="F36" s="69">
        <v>0</v>
      </c>
      <c r="G36" s="69">
        <v>0</v>
      </c>
      <c r="H36" s="69">
        <v>0</v>
      </c>
      <c r="I36" s="66" t="s">
        <v>61</v>
      </c>
      <c r="J36" s="60" t="s">
        <v>37</v>
      </c>
    </row>
    <row r="37" spans="1:10" x14ac:dyDescent="0.3">
      <c r="A37" s="70"/>
      <c r="B37" s="85"/>
      <c r="C37" s="61"/>
      <c r="D37" s="73"/>
      <c r="E37" s="70"/>
      <c r="F37" s="70"/>
      <c r="G37" s="70"/>
      <c r="H37" s="70"/>
      <c r="I37" s="67"/>
      <c r="J37" s="61"/>
    </row>
    <row r="38" spans="1:10" x14ac:dyDescent="0.3">
      <c r="A38" s="71"/>
      <c r="B38" s="86"/>
      <c r="C38" s="62"/>
      <c r="D38" s="74"/>
      <c r="E38" s="71"/>
      <c r="F38" s="71"/>
      <c r="G38" s="71"/>
      <c r="H38" s="71"/>
      <c r="I38" s="68"/>
      <c r="J38" s="62"/>
    </row>
    <row r="39" spans="1:10" x14ac:dyDescent="0.3">
      <c r="A39" s="69">
        <v>8</v>
      </c>
      <c r="B39" s="84" t="s">
        <v>71</v>
      </c>
      <c r="C39" s="60" t="s">
        <v>38</v>
      </c>
      <c r="D39" s="72">
        <f>2217+1109</f>
        <v>3326</v>
      </c>
      <c r="E39" s="69">
        <v>0</v>
      </c>
      <c r="F39" s="69">
        <v>0</v>
      </c>
      <c r="G39" s="69">
        <v>0</v>
      </c>
      <c r="H39" s="69">
        <v>0</v>
      </c>
      <c r="I39" s="66" t="s">
        <v>61</v>
      </c>
      <c r="J39" s="60" t="s">
        <v>39</v>
      </c>
    </row>
    <row r="40" spans="1:10" x14ac:dyDescent="0.3">
      <c r="A40" s="70"/>
      <c r="B40" s="85"/>
      <c r="C40" s="61"/>
      <c r="D40" s="73"/>
      <c r="E40" s="70"/>
      <c r="F40" s="70"/>
      <c r="G40" s="70"/>
      <c r="H40" s="70"/>
      <c r="I40" s="67"/>
      <c r="J40" s="61"/>
    </row>
    <row r="41" spans="1:10" x14ac:dyDescent="0.3">
      <c r="A41" s="71"/>
      <c r="B41" s="86"/>
      <c r="C41" s="62"/>
      <c r="D41" s="74"/>
      <c r="E41" s="71"/>
      <c r="F41" s="71"/>
      <c r="G41" s="71"/>
      <c r="H41" s="71"/>
      <c r="I41" s="68"/>
      <c r="J41" s="62"/>
    </row>
    <row r="42" spans="1:10" x14ac:dyDescent="0.3">
      <c r="A42" s="69">
        <v>9</v>
      </c>
      <c r="B42" s="84" t="s">
        <v>72</v>
      </c>
      <c r="C42" s="60" t="s">
        <v>40</v>
      </c>
      <c r="D42" s="63">
        <v>33600</v>
      </c>
      <c r="E42" s="60">
        <v>0</v>
      </c>
      <c r="F42" s="60">
        <v>0</v>
      </c>
      <c r="G42" s="60">
        <v>0</v>
      </c>
      <c r="H42" s="60">
        <v>0</v>
      </c>
      <c r="I42" s="66" t="s">
        <v>61</v>
      </c>
      <c r="J42" s="60" t="s">
        <v>16</v>
      </c>
    </row>
    <row r="43" spans="1:10" x14ac:dyDescent="0.3">
      <c r="A43" s="70"/>
      <c r="B43" s="85"/>
      <c r="C43" s="61"/>
      <c r="D43" s="64"/>
      <c r="E43" s="61"/>
      <c r="F43" s="61"/>
      <c r="G43" s="61"/>
      <c r="H43" s="61"/>
      <c r="I43" s="67"/>
      <c r="J43" s="61"/>
    </row>
    <row r="44" spans="1:10" ht="36" customHeight="1" x14ac:dyDescent="0.3">
      <c r="A44" s="71"/>
      <c r="B44" s="86"/>
      <c r="C44" s="62"/>
      <c r="D44" s="65"/>
      <c r="E44" s="62"/>
      <c r="F44" s="62"/>
      <c r="G44" s="62"/>
      <c r="H44" s="62"/>
      <c r="I44" s="68"/>
      <c r="J44" s="62"/>
    </row>
    <row r="45" spans="1:10" x14ac:dyDescent="0.3">
      <c r="A45" s="69">
        <v>10</v>
      </c>
      <c r="B45" s="84" t="s">
        <v>73</v>
      </c>
      <c r="C45" s="60" t="s">
        <v>30</v>
      </c>
      <c r="D45" s="63">
        <f>60000</f>
        <v>60000</v>
      </c>
      <c r="E45" s="60">
        <v>0</v>
      </c>
      <c r="F45" s="60">
        <v>0</v>
      </c>
      <c r="G45" s="60">
        <v>0</v>
      </c>
      <c r="H45" s="60">
        <v>0</v>
      </c>
      <c r="I45" s="66" t="s">
        <v>61</v>
      </c>
      <c r="J45" s="60" t="s">
        <v>32</v>
      </c>
    </row>
    <row r="46" spans="1:10" x14ac:dyDescent="0.3">
      <c r="A46" s="70"/>
      <c r="B46" s="85"/>
      <c r="C46" s="61"/>
      <c r="D46" s="64"/>
      <c r="E46" s="61"/>
      <c r="F46" s="61"/>
      <c r="G46" s="61"/>
      <c r="H46" s="61"/>
      <c r="I46" s="67"/>
      <c r="J46" s="61"/>
    </row>
    <row r="47" spans="1:10" ht="36" customHeight="1" x14ac:dyDescent="0.3">
      <c r="A47" s="71"/>
      <c r="B47" s="86"/>
      <c r="C47" s="62"/>
      <c r="D47" s="65"/>
      <c r="E47" s="62"/>
      <c r="F47" s="62"/>
      <c r="G47" s="62"/>
      <c r="H47" s="62"/>
      <c r="I47" s="68"/>
      <c r="J47" s="62"/>
    </row>
    <row r="48" spans="1:10" x14ac:dyDescent="0.3">
      <c r="A48" s="69">
        <v>11</v>
      </c>
      <c r="B48" s="84" t="s">
        <v>74</v>
      </c>
      <c r="C48" s="63" t="s">
        <v>41</v>
      </c>
      <c r="D48" s="63">
        <v>2000</v>
      </c>
      <c r="E48" s="60">
        <v>0</v>
      </c>
      <c r="F48" s="60">
        <v>0</v>
      </c>
      <c r="G48" s="60">
        <v>0</v>
      </c>
      <c r="H48" s="60">
        <v>0</v>
      </c>
      <c r="I48" s="66" t="s">
        <v>61</v>
      </c>
      <c r="J48" s="63" t="s">
        <v>45</v>
      </c>
    </row>
    <row r="49" spans="1:10" x14ac:dyDescent="0.3">
      <c r="A49" s="70"/>
      <c r="B49" s="85"/>
      <c r="C49" s="64"/>
      <c r="D49" s="64"/>
      <c r="E49" s="61"/>
      <c r="F49" s="61"/>
      <c r="G49" s="61"/>
      <c r="H49" s="61"/>
      <c r="I49" s="67"/>
      <c r="J49" s="64"/>
    </row>
    <row r="50" spans="1:10" x14ac:dyDescent="0.3">
      <c r="A50" s="71"/>
      <c r="B50" s="86"/>
      <c r="C50" s="65"/>
      <c r="D50" s="65"/>
      <c r="E50" s="62"/>
      <c r="F50" s="62"/>
      <c r="G50" s="62"/>
      <c r="H50" s="62"/>
      <c r="I50" s="68"/>
      <c r="J50" s="65"/>
    </row>
    <row r="51" spans="1:10" x14ac:dyDescent="0.3">
      <c r="A51" s="69">
        <v>12</v>
      </c>
      <c r="B51" s="81" t="s">
        <v>75</v>
      </c>
      <c r="C51" s="60" t="s">
        <v>36</v>
      </c>
      <c r="D51" s="63">
        <v>10000</v>
      </c>
      <c r="E51" s="60">
        <v>0</v>
      </c>
      <c r="F51" s="60">
        <v>0</v>
      </c>
      <c r="G51" s="60">
        <v>0</v>
      </c>
      <c r="H51" s="60">
        <v>0</v>
      </c>
      <c r="I51" s="66" t="s">
        <v>61</v>
      </c>
      <c r="J51" s="60" t="s">
        <v>25</v>
      </c>
    </row>
    <row r="52" spans="1:10" x14ac:dyDescent="0.3">
      <c r="A52" s="70"/>
      <c r="B52" s="82"/>
      <c r="C52" s="61"/>
      <c r="D52" s="64"/>
      <c r="E52" s="61"/>
      <c r="F52" s="61"/>
      <c r="G52" s="61"/>
      <c r="H52" s="61"/>
      <c r="I52" s="67"/>
      <c r="J52" s="61"/>
    </row>
    <row r="53" spans="1:10" ht="54" customHeight="1" x14ac:dyDescent="0.3">
      <c r="A53" s="71"/>
      <c r="B53" s="83"/>
      <c r="C53" s="62"/>
      <c r="D53" s="65"/>
      <c r="E53" s="62"/>
      <c r="F53" s="62"/>
      <c r="G53" s="62"/>
      <c r="H53" s="62"/>
      <c r="I53" s="68"/>
      <c r="J53" s="62"/>
    </row>
    <row r="54" spans="1:10" ht="24.75" customHeight="1" x14ac:dyDescent="0.3">
      <c r="A54" s="75" t="s">
        <v>34</v>
      </c>
      <c r="B54" s="76"/>
      <c r="C54" s="77"/>
      <c r="D54" s="30">
        <f>SUM(D36:D53)</f>
        <v>185026</v>
      </c>
      <c r="E54" s="25"/>
      <c r="F54" s="25"/>
      <c r="G54" s="25"/>
      <c r="H54" s="25"/>
      <c r="I54" s="26"/>
      <c r="J54" s="25"/>
    </row>
    <row r="55" spans="1:10" ht="18" customHeight="1" x14ac:dyDescent="0.3">
      <c r="A55" s="69">
        <v>13</v>
      </c>
      <c r="B55" s="81" t="s">
        <v>76</v>
      </c>
      <c r="C55" s="60" t="s">
        <v>31</v>
      </c>
      <c r="D55" s="63">
        <f>7800+13600+15600</f>
        <v>37000</v>
      </c>
      <c r="E55" s="60">
        <v>0</v>
      </c>
      <c r="F55" s="60">
        <v>0</v>
      </c>
      <c r="G55" s="60">
        <v>0</v>
      </c>
      <c r="H55" s="60">
        <v>0</v>
      </c>
      <c r="I55" s="66" t="s">
        <v>61</v>
      </c>
      <c r="J55" s="60" t="s">
        <v>17</v>
      </c>
    </row>
    <row r="56" spans="1:10" ht="36" customHeight="1" x14ac:dyDescent="0.3">
      <c r="A56" s="70"/>
      <c r="B56" s="82"/>
      <c r="C56" s="61"/>
      <c r="D56" s="64"/>
      <c r="E56" s="61"/>
      <c r="F56" s="61"/>
      <c r="G56" s="61"/>
      <c r="H56" s="61"/>
      <c r="I56" s="67"/>
      <c r="J56" s="61"/>
    </row>
    <row r="57" spans="1:10" ht="47.25" customHeight="1" x14ac:dyDescent="0.3">
      <c r="A57" s="70"/>
      <c r="B57" s="83"/>
      <c r="C57" s="62"/>
      <c r="D57" s="65"/>
      <c r="E57" s="62"/>
      <c r="F57" s="62"/>
      <c r="G57" s="62"/>
      <c r="H57" s="62"/>
      <c r="I57" s="68"/>
      <c r="J57" s="62"/>
    </row>
    <row r="58" spans="1:10" x14ac:dyDescent="0.3">
      <c r="A58" s="69">
        <v>14</v>
      </c>
      <c r="B58" s="84" t="s">
        <v>77</v>
      </c>
      <c r="C58" s="60" t="s">
        <v>59</v>
      </c>
      <c r="D58" s="63">
        <v>7200</v>
      </c>
      <c r="E58" s="60">
        <v>0</v>
      </c>
      <c r="F58" s="60">
        <v>0</v>
      </c>
      <c r="G58" s="60">
        <v>0</v>
      </c>
      <c r="H58" s="60">
        <v>0</v>
      </c>
      <c r="I58" s="66" t="s">
        <v>61</v>
      </c>
      <c r="J58" s="60" t="s">
        <v>60</v>
      </c>
    </row>
    <row r="59" spans="1:10" x14ac:dyDescent="0.3">
      <c r="A59" s="70"/>
      <c r="B59" s="85"/>
      <c r="C59" s="61"/>
      <c r="D59" s="64"/>
      <c r="E59" s="61"/>
      <c r="F59" s="61"/>
      <c r="G59" s="61"/>
      <c r="H59" s="61"/>
      <c r="I59" s="67"/>
      <c r="J59" s="61"/>
    </row>
    <row r="60" spans="1:10" x14ac:dyDescent="0.3">
      <c r="A60" s="71"/>
      <c r="B60" s="86"/>
      <c r="C60" s="62"/>
      <c r="D60" s="65"/>
      <c r="E60" s="62"/>
      <c r="F60" s="62"/>
      <c r="G60" s="62"/>
      <c r="H60" s="62"/>
      <c r="I60" s="68"/>
      <c r="J60" s="62"/>
    </row>
    <row r="61" spans="1:10" x14ac:dyDescent="0.3">
      <c r="A61" s="69">
        <v>15</v>
      </c>
      <c r="B61" s="81" t="s">
        <v>78</v>
      </c>
      <c r="C61" s="60" t="s">
        <v>47</v>
      </c>
      <c r="D61" s="63">
        <v>1020</v>
      </c>
      <c r="E61" s="60">
        <v>0</v>
      </c>
      <c r="F61" s="60">
        <v>0</v>
      </c>
      <c r="G61" s="60">
        <v>0</v>
      </c>
      <c r="H61" s="60">
        <v>0</v>
      </c>
      <c r="I61" s="66" t="s">
        <v>61</v>
      </c>
      <c r="J61" s="60" t="s">
        <v>48</v>
      </c>
    </row>
    <row r="62" spans="1:10" x14ac:dyDescent="0.3">
      <c r="A62" s="70"/>
      <c r="B62" s="82"/>
      <c r="C62" s="61"/>
      <c r="D62" s="64"/>
      <c r="E62" s="61"/>
      <c r="F62" s="61"/>
      <c r="G62" s="61"/>
      <c r="H62" s="61"/>
      <c r="I62" s="67"/>
      <c r="J62" s="61"/>
    </row>
    <row r="63" spans="1:10" x14ac:dyDescent="0.3">
      <c r="A63" s="71"/>
      <c r="B63" s="83"/>
      <c r="C63" s="62"/>
      <c r="D63" s="65"/>
      <c r="E63" s="62"/>
      <c r="F63" s="62"/>
      <c r="G63" s="62"/>
      <c r="H63" s="62"/>
      <c r="I63" s="68"/>
      <c r="J63" s="62"/>
    </row>
    <row r="64" spans="1:10" ht="18.75" customHeight="1" x14ac:dyDescent="0.3">
      <c r="A64" s="69">
        <v>16</v>
      </c>
      <c r="B64" s="81" t="s">
        <v>79</v>
      </c>
      <c r="C64" s="63" t="s">
        <v>42</v>
      </c>
      <c r="D64" s="63">
        <v>14980</v>
      </c>
      <c r="E64" s="60">
        <v>0</v>
      </c>
      <c r="F64" s="60">
        <v>0</v>
      </c>
      <c r="G64" s="60">
        <v>0</v>
      </c>
      <c r="H64" s="60">
        <v>0</v>
      </c>
      <c r="I64" s="66" t="s">
        <v>61</v>
      </c>
      <c r="J64" s="60" t="s">
        <v>29</v>
      </c>
    </row>
    <row r="65" spans="1:10" x14ac:dyDescent="0.3">
      <c r="A65" s="70"/>
      <c r="B65" s="82"/>
      <c r="C65" s="64"/>
      <c r="D65" s="64"/>
      <c r="E65" s="61"/>
      <c r="F65" s="61"/>
      <c r="G65" s="61"/>
      <c r="H65" s="61"/>
      <c r="I65" s="67"/>
      <c r="J65" s="61"/>
    </row>
    <row r="66" spans="1:10" x14ac:dyDescent="0.3">
      <c r="A66" s="71"/>
      <c r="B66" s="83"/>
      <c r="C66" s="65"/>
      <c r="D66" s="65"/>
      <c r="E66" s="62"/>
      <c r="F66" s="62"/>
      <c r="G66" s="62"/>
      <c r="H66" s="62"/>
      <c r="I66" s="68"/>
      <c r="J66" s="62"/>
    </row>
    <row r="67" spans="1:10" ht="21" customHeight="1" x14ac:dyDescent="0.3">
      <c r="A67" s="75" t="s">
        <v>34</v>
      </c>
      <c r="B67" s="76"/>
      <c r="C67" s="77"/>
      <c r="D67" s="30">
        <f>SUM(D55:D66)</f>
        <v>60200</v>
      </c>
      <c r="E67" s="25"/>
      <c r="F67" s="25"/>
      <c r="G67" s="25"/>
      <c r="H67" s="25"/>
      <c r="I67" s="26"/>
      <c r="J67" s="25"/>
    </row>
    <row r="68" spans="1:10" x14ac:dyDescent="0.3">
      <c r="A68" s="78" t="s">
        <v>33</v>
      </c>
      <c r="B68" s="79"/>
      <c r="C68" s="80"/>
      <c r="D68" s="31">
        <f>D67+D54+D35+D19</f>
        <v>5438446</v>
      </c>
      <c r="E68" s="19"/>
      <c r="F68" s="19"/>
      <c r="G68" s="19"/>
      <c r="H68" s="19"/>
      <c r="I68" s="20"/>
      <c r="J68" s="21"/>
    </row>
    <row r="69" spans="1:10" customFormat="1" ht="19.899999999999999" customHeight="1" x14ac:dyDescent="0.35">
      <c r="A69" s="49"/>
      <c r="B69" s="39"/>
      <c r="C69" s="39"/>
      <c r="D69" s="48"/>
      <c r="E69" s="40"/>
      <c r="F69" s="41"/>
      <c r="G69" s="41"/>
      <c r="H69" s="42"/>
      <c r="I69" s="43"/>
    </row>
    <row r="70" spans="1:10" customFormat="1" ht="19.899999999999999" customHeight="1" x14ac:dyDescent="0.35">
      <c r="A70" s="49"/>
      <c r="B70" s="39"/>
      <c r="C70" s="39"/>
      <c r="D70" s="48" t="s">
        <v>63</v>
      </c>
      <c r="E70" s="40"/>
      <c r="F70" s="41"/>
      <c r="G70" s="41"/>
      <c r="H70" s="42"/>
      <c r="I70" s="43"/>
    </row>
    <row r="71" spans="1:10" s="56" customFormat="1" ht="23.25" x14ac:dyDescent="0.5">
      <c r="A71" s="51"/>
      <c r="B71" s="52"/>
      <c r="C71" s="51"/>
      <c r="D71" s="53"/>
      <c r="E71" s="103"/>
      <c r="F71" s="103"/>
      <c r="G71" s="54"/>
      <c r="H71" s="55"/>
      <c r="I71" s="55"/>
      <c r="J71" s="55"/>
    </row>
    <row r="72" spans="1:10" s="56" customFormat="1" ht="23.25" x14ac:dyDescent="0.5">
      <c r="A72" s="55"/>
      <c r="B72" s="52" t="s">
        <v>81</v>
      </c>
      <c r="C72" s="57"/>
      <c r="D72" s="54"/>
      <c r="E72" s="54" t="s">
        <v>64</v>
      </c>
      <c r="F72" s="58"/>
      <c r="G72" s="54"/>
      <c r="H72" s="55"/>
      <c r="I72" s="55"/>
      <c r="J72" s="55"/>
    </row>
    <row r="73" spans="1:10" s="56" customFormat="1" ht="23.25" x14ac:dyDescent="0.5">
      <c r="A73" s="55"/>
      <c r="B73" s="52" t="s">
        <v>82</v>
      </c>
      <c r="C73" s="57"/>
      <c r="D73" s="54"/>
      <c r="F73" s="58" t="s">
        <v>84</v>
      </c>
      <c r="G73" s="54"/>
      <c r="H73" s="55"/>
      <c r="I73" s="55"/>
      <c r="J73" s="55"/>
    </row>
    <row r="74" spans="1:10" s="56" customFormat="1" ht="23.25" x14ac:dyDescent="0.5">
      <c r="A74" s="55"/>
      <c r="B74" s="52" t="s">
        <v>83</v>
      </c>
      <c r="C74" s="57"/>
      <c r="D74" s="54"/>
      <c r="E74" s="54" t="s">
        <v>85</v>
      </c>
      <c r="F74" s="54"/>
      <c r="G74" s="54"/>
      <c r="H74" s="54"/>
      <c r="I74" s="55"/>
      <c r="J74" s="55"/>
    </row>
    <row r="75" spans="1:10" customFormat="1" ht="22.5" customHeight="1" x14ac:dyDescent="0.3">
      <c r="A75" s="49"/>
      <c r="B75" s="59"/>
      <c r="C75" s="46"/>
      <c r="D75" s="46"/>
      <c r="E75" s="46"/>
      <c r="F75" s="47"/>
      <c r="G75" s="44"/>
      <c r="H75" s="45"/>
      <c r="I75" s="43"/>
    </row>
    <row r="77" spans="1:10" ht="20.25" x14ac:dyDescent="0.3">
      <c r="C77" s="33"/>
    </row>
    <row r="79" spans="1:10" ht="20.25" x14ac:dyDescent="0.3">
      <c r="B79" s="34"/>
      <c r="C79" s="36"/>
      <c r="D79" s="1"/>
    </row>
    <row r="80" spans="1:10" ht="20.25" x14ac:dyDescent="0.3">
      <c r="C80" s="35"/>
    </row>
    <row r="81" spans="3:3" ht="20.25" x14ac:dyDescent="0.3">
      <c r="C81" s="35"/>
    </row>
  </sheetData>
  <mergeCells count="177">
    <mergeCell ref="E71:F71"/>
    <mergeCell ref="E20:E22"/>
    <mergeCell ref="J51:J53"/>
    <mergeCell ref="A51:A53"/>
    <mergeCell ref="B20:B22"/>
    <mergeCell ref="B23:B25"/>
    <mergeCell ref="B26:B28"/>
    <mergeCell ref="A7:A8"/>
    <mergeCell ref="B29:B31"/>
    <mergeCell ref="B32:B34"/>
    <mergeCell ref="B36:B38"/>
    <mergeCell ref="B39:B41"/>
    <mergeCell ref="B42:B44"/>
    <mergeCell ref="B45:B47"/>
    <mergeCell ref="B48:B50"/>
    <mergeCell ref="B51:B53"/>
    <mergeCell ref="D7:D8"/>
    <mergeCell ref="A19:C19"/>
    <mergeCell ref="J45:J47"/>
    <mergeCell ref="A45:A47"/>
    <mergeCell ref="D48:D50"/>
    <mergeCell ref="C48:C50"/>
    <mergeCell ref="E48:E50"/>
    <mergeCell ref="F48:F50"/>
    <mergeCell ref="J48:J50"/>
    <mergeCell ref="A48:A50"/>
    <mergeCell ref="E7:E8"/>
    <mergeCell ref="F7:F8"/>
    <mergeCell ref="G7:G8"/>
    <mergeCell ref="H7:H8"/>
    <mergeCell ref="A35:C35"/>
    <mergeCell ref="I7:I8"/>
    <mergeCell ref="A20:A22"/>
    <mergeCell ref="J20:J22"/>
    <mergeCell ref="I23:I25"/>
    <mergeCell ref="J23:J25"/>
    <mergeCell ref="I26:I28"/>
    <mergeCell ref="J26:J28"/>
    <mergeCell ref="E36:E38"/>
    <mergeCell ref="C20:C22"/>
    <mergeCell ref="D20:D22"/>
    <mergeCell ref="F36:F38"/>
    <mergeCell ref="G36:G38"/>
    <mergeCell ref="H36:H38"/>
    <mergeCell ref="I36:I38"/>
    <mergeCell ref="I20:I22"/>
    <mergeCell ref="A29:A31"/>
    <mergeCell ref="C29:C31"/>
    <mergeCell ref="D29:D31"/>
    <mergeCell ref="A26:A28"/>
    <mergeCell ref="C26:C28"/>
    <mergeCell ref="D26:D28"/>
    <mergeCell ref="E26:E28"/>
    <mergeCell ref="F26:F28"/>
    <mergeCell ref="G26:G28"/>
    <mergeCell ref="H26:H28"/>
    <mergeCell ref="F20:F22"/>
    <mergeCell ref="G20:G22"/>
    <mergeCell ref="H20:H22"/>
    <mergeCell ref="A23:A25"/>
    <mergeCell ref="C23:C25"/>
    <mergeCell ref="D23:D25"/>
    <mergeCell ref="E23:E25"/>
    <mergeCell ref="F23:F25"/>
    <mergeCell ref="G23:G25"/>
    <mergeCell ref="H23:H25"/>
    <mergeCell ref="A1:J1"/>
    <mergeCell ref="A2:J2"/>
    <mergeCell ref="A3:J3"/>
    <mergeCell ref="D4:H4"/>
    <mergeCell ref="I4:I6"/>
    <mergeCell ref="J4:J6"/>
    <mergeCell ref="B4:B6"/>
    <mergeCell ref="A4:A6"/>
    <mergeCell ref="C4:C6"/>
    <mergeCell ref="D5:D6"/>
    <mergeCell ref="E5:E6"/>
    <mergeCell ref="F5:F6"/>
    <mergeCell ref="G5:G6"/>
    <mergeCell ref="H5:H6"/>
    <mergeCell ref="J39:J41"/>
    <mergeCell ref="D42:D44"/>
    <mergeCell ref="E42:E44"/>
    <mergeCell ref="F42:F44"/>
    <mergeCell ref="G42:G44"/>
    <mergeCell ref="H42:H44"/>
    <mergeCell ref="I42:I44"/>
    <mergeCell ref="J42:J44"/>
    <mergeCell ref="E39:E41"/>
    <mergeCell ref="F39:F41"/>
    <mergeCell ref="G39:G41"/>
    <mergeCell ref="H39:H41"/>
    <mergeCell ref="I39:I41"/>
    <mergeCell ref="D39:D41"/>
    <mergeCell ref="A68:C68"/>
    <mergeCell ref="A55:A57"/>
    <mergeCell ref="A64:A66"/>
    <mergeCell ref="A61:A63"/>
    <mergeCell ref="C64:C66"/>
    <mergeCell ref="D64:D66"/>
    <mergeCell ref="E61:E63"/>
    <mergeCell ref="F64:F66"/>
    <mergeCell ref="G64:G66"/>
    <mergeCell ref="E64:E66"/>
    <mergeCell ref="C58:C60"/>
    <mergeCell ref="D58:D60"/>
    <mergeCell ref="E58:E60"/>
    <mergeCell ref="F58:F60"/>
    <mergeCell ref="G58:G60"/>
    <mergeCell ref="D55:D57"/>
    <mergeCell ref="E55:E57"/>
    <mergeCell ref="A58:A60"/>
    <mergeCell ref="B55:B57"/>
    <mergeCell ref="B58:B60"/>
    <mergeCell ref="B61:B63"/>
    <mergeCell ref="B64:B66"/>
    <mergeCell ref="E45:E47"/>
    <mergeCell ref="F45:F47"/>
    <mergeCell ref="G45:G47"/>
    <mergeCell ref="A54:C54"/>
    <mergeCell ref="C45:C47"/>
    <mergeCell ref="A42:A44"/>
    <mergeCell ref="C42:C44"/>
    <mergeCell ref="A67:C67"/>
    <mergeCell ref="I55:I57"/>
    <mergeCell ref="C55:C57"/>
    <mergeCell ref="H64:H66"/>
    <mergeCell ref="I64:I66"/>
    <mergeCell ref="H58:H60"/>
    <mergeCell ref="I58:I60"/>
    <mergeCell ref="D51:D53"/>
    <mergeCell ref="C51:C53"/>
    <mergeCell ref="E51:E53"/>
    <mergeCell ref="F51:F53"/>
    <mergeCell ref="G51:G53"/>
    <mergeCell ref="H51:H53"/>
    <mergeCell ref="I51:I53"/>
    <mergeCell ref="H48:H50"/>
    <mergeCell ref="G48:G50"/>
    <mergeCell ref="I48:I50"/>
    <mergeCell ref="A39:A41"/>
    <mergeCell ref="C39:C41"/>
    <mergeCell ref="H45:H47"/>
    <mergeCell ref="I45:I47"/>
    <mergeCell ref="E29:E31"/>
    <mergeCell ref="F29:F31"/>
    <mergeCell ref="G29:G31"/>
    <mergeCell ref="H29:H31"/>
    <mergeCell ref="J36:J38"/>
    <mergeCell ref="I29:I31"/>
    <mergeCell ref="J29:J31"/>
    <mergeCell ref="A32:A34"/>
    <mergeCell ref="C32:C34"/>
    <mergeCell ref="D32:D34"/>
    <mergeCell ref="I32:I34"/>
    <mergeCell ref="J32:J34"/>
    <mergeCell ref="E32:E34"/>
    <mergeCell ref="F32:F34"/>
    <mergeCell ref="G32:G34"/>
    <mergeCell ref="H32:H34"/>
    <mergeCell ref="C36:C38"/>
    <mergeCell ref="A36:A38"/>
    <mergeCell ref="D36:D38"/>
    <mergeCell ref="D45:D47"/>
    <mergeCell ref="J64:J66"/>
    <mergeCell ref="C61:C63"/>
    <mergeCell ref="D61:D63"/>
    <mergeCell ref="F61:F63"/>
    <mergeCell ref="G61:G63"/>
    <mergeCell ref="H61:H63"/>
    <mergeCell ref="I61:I63"/>
    <mergeCell ref="J61:J63"/>
    <mergeCell ref="H55:H57"/>
    <mergeCell ref="J55:J57"/>
    <mergeCell ref="J58:J60"/>
    <mergeCell ref="F55:F57"/>
    <mergeCell ref="G55:G57"/>
  </mergeCells>
  <phoneticPr fontId="8" type="noConversion"/>
  <pageMargins left="0.39370078740157483" right="3.937007874015748E-2" top="0.74803149606299213" bottom="0.49907407407407406" header="0.31496062992125984" footer="0.31496062992125984"/>
  <pageSetup paperSize="9" scale="79" fitToHeight="0" orientation="landscape" horizontalDpi="300" verticalDpi="300" r:id="rId1"/>
  <rowBreaks count="3" manualBreakCount="3">
    <brk id="19" max="16383" man="1"/>
    <brk id="35" max="16383" man="1"/>
    <brk id="5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</cp:lastModifiedBy>
  <cp:lastPrinted>2026-07-21T08:52:32Z</cp:lastPrinted>
  <dcterms:created xsi:type="dcterms:W3CDTF">2024-01-10T07:59:11Z</dcterms:created>
  <dcterms:modified xsi:type="dcterms:W3CDTF">2026-07-22T02:41:37Z</dcterms:modified>
</cp:coreProperties>
</file>